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280" tabRatio="753" firstSheet="2" activeTab="3"/>
  </bookViews>
  <sheets>
    <sheet name="Page de garde" sheetId="11" r:id="rId1"/>
    <sheet name="TRAV AU FORFAIT" sheetId="1" r:id="rId2"/>
    <sheet name="PG ATTACHEMENTS" sheetId="15" r:id="rId3"/>
    <sheet name="ATT SALLE R+2" sheetId="17" r:id="rId4"/>
    <sheet name="ATT BATIMENTS RDC" sheetId="19" r:id="rId5"/>
    <sheet name="ATT TERRAINS" sheetId="18" r:id="rId6"/>
    <sheet name="ATT MUR DE CLOTURE" sheetId="20" r:id="rId7"/>
  </sheets>
  <definedNames>
    <definedName name="_xlnm.Print_Titles" localSheetId="1">'TRAV AU FORFAIT'!$1:$5</definedName>
    <definedName name="_xlnm.Print_Area" localSheetId="4">'ATT BATIMENTS RDC'!$A$1:$H$55</definedName>
    <definedName name="_xlnm.Print_Area" localSheetId="6">'ATT MUR DE CLOTURE'!$A$1:$E$34</definedName>
    <definedName name="_xlnm.Print_Area" localSheetId="3">'ATT SALLE R+2'!$A$1:$G$70</definedName>
    <definedName name="_xlnm.Print_Area" localSheetId="5">'ATT TERRAINS'!$A$1:$E$34</definedName>
    <definedName name="_xlnm.Print_Area" localSheetId="0">'Page de garde'!$A$1:$E$52</definedName>
    <definedName name="_xlnm.Print_Area" localSheetId="2">'PG ATTACHEMENTS'!$A$1:$F$38</definedName>
    <definedName name="_xlnm.Print_Area" localSheetId="1">'TRAV AU FORFAIT'!$A$1:$G$114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<sst xmlns="http://schemas.openxmlformats.org/spreadsheetml/2006/main" count="326" uniqueCount="141">
  <si>
    <t xml:space="preserve">Projet  : RIAD ERRAHMA II </t>
  </si>
  <si>
    <t xml:space="preserve">MARCHE N° : </t>
  </si>
  <si>
    <t xml:space="preserve"> - Entreprise </t>
  </si>
  <si>
    <t xml:space="preserve">MONTANT DE L'ACOMPTE : </t>
  </si>
  <si>
    <r>
      <t>DECOMPTE PROVISOIRE N°</t>
    </r>
    <r>
      <rPr>
        <b/>
        <sz val="11"/>
        <color rgb="FFFF0000"/>
        <rFont val="Calibri"/>
        <charset val="134"/>
        <scheme val="minor"/>
      </rPr>
      <t>3</t>
    </r>
    <r>
      <rPr>
        <b/>
        <sz val="11"/>
        <color theme="1"/>
        <rFont val="Calibri"/>
        <charset val="134"/>
        <scheme val="minor"/>
      </rPr>
      <t xml:space="preserve"> DES OUVRAGES EXECUTES ET DES DEPENSES FAITES AU : </t>
    </r>
    <r>
      <rPr>
        <b/>
        <sz val="11"/>
        <color rgb="FFFF0000"/>
        <rFont val="Calibri"/>
        <charset val="134"/>
        <scheme val="minor"/>
      </rPr>
      <t>15/01/2026</t>
    </r>
  </si>
  <si>
    <t>RECEPITULATIF GENERAL</t>
  </si>
  <si>
    <t>NATURE DES DEPENSES</t>
  </si>
  <si>
    <t>DEPENSES FAITES</t>
  </si>
  <si>
    <t>RETENUE DE GARANTIE</t>
  </si>
  <si>
    <t>RETENUE AVANCE</t>
  </si>
  <si>
    <t>TOTAL</t>
  </si>
  <si>
    <t>TRAVAUX NON TERRMINES</t>
  </si>
  <si>
    <t>TRAVAUX TERMINES</t>
  </si>
  <si>
    <t>TRAVAUX SUPLEMENTAIRES</t>
  </si>
  <si>
    <t>RETENUE AVANCE 10%</t>
  </si>
  <si>
    <t>REVISION DES PRIX</t>
  </si>
  <si>
    <t>DEDUIRE LE MONTANT DES ACOMPTES DELIVRES SUR L'EXERCICE EN COURS</t>
  </si>
  <si>
    <t>MONTANT DE L'ACOMPTE A DELIVRER (HT)</t>
  </si>
  <si>
    <t>TVA 20%</t>
  </si>
  <si>
    <t>MONTANT DE L'ACOMPTE A DELIVRER (TTC)</t>
  </si>
  <si>
    <r>
      <rPr>
        <b/>
        <sz val="12"/>
        <rFont val="Calibri"/>
        <charset val="134"/>
      </rPr>
      <t xml:space="preserve">Arrêté le présent décompte provisoire n° </t>
    </r>
    <r>
      <rPr>
        <b/>
        <sz val="12"/>
        <color rgb="FFFF0000"/>
        <rFont val="Calibri"/>
        <charset val="134"/>
      </rPr>
      <t>03</t>
    </r>
    <r>
      <rPr>
        <b/>
        <sz val="12"/>
        <rFont val="Calibri"/>
        <charset val="134"/>
      </rPr>
      <t xml:space="preserve"> à la somme de</t>
    </r>
    <r>
      <rPr>
        <b/>
        <sz val="11"/>
        <rFont val="Calibri"/>
        <charset val="134"/>
      </rPr>
      <t xml:space="preserve"> : </t>
    </r>
  </si>
  <si>
    <t>Un Million Quatre Cent un mille Huit Cent Soixante-cinq Dirhams cinquante-huit Centimes</t>
  </si>
  <si>
    <t xml:space="preserve">DRESSE ET VERIFIE SOGEC </t>
  </si>
  <si>
    <t>ACCEPTE PAR LE Bureau de coordination</t>
  </si>
  <si>
    <t xml:space="preserve">ACCEPTE PAR L'ENTREPRISE </t>
  </si>
  <si>
    <t>VU ET VERIFIE PAR L'ARCHITECTE</t>
  </si>
  <si>
    <t>VU ET VERIFIE PAR LE CHEF DE PROJET</t>
  </si>
  <si>
    <t xml:space="preserve">VU PAR LE DIRECTEUR DE LA SOCIETE  RENT NEGOCE S.A </t>
  </si>
  <si>
    <r>
      <t>DECOMPTE PROVISOIRE N°3 DES OUVRAGES EXECUTES ET DES DEPENSES FAITES AU :</t>
    </r>
    <r>
      <rPr>
        <b/>
        <sz val="11"/>
        <color rgb="FFFF0000"/>
        <rFont val="Calibri"/>
        <charset val="134"/>
        <scheme val="minor"/>
      </rPr>
      <t>15/01/2026</t>
    </r>
  </si>
  <si>
    <t xml:space="preserve">MONTANT DU MARCHE(En DH T.T.C.) : </t>
  </si>
  <si>
    <t xml:space="preserve">Projet RIAD ERRAHMA II </t>
  </si>
  <si>
    <t>Maître d'Ouvrage :</t>
  </si>
  <si>
    <t>RENT NEGOCE S.A</t>
  </si>
  <si>
    <t>TOTAL TTC :</t>
  </si>
  <si>
    <t>Maître d'Ouvrage Délégué:</t>
  </si>
  <si>
    <t>ALLIANCES DARNA</t>
  </si>
  <si>
    <t>Entreprise :</t>
  </si>
  <si>
    <t xml:space="preserve">MONTANT DE L'ACOMPTE (En DH T.T.C.) : </t>
  </si>
  <si>
    <t>Nature des travaux :</t>
  </si>
  <si>
    <t>TRAVAUX DE CONSTRUCTION LOT UNIQUE COLLEGE</t>
  </si>
  <si>
    <t xml:space="preserve"> TRAVAUX AU FORFAIT:</t>
  </si>
  <si>
    <t xml:space="preserve"> 1-COLLEGE: BATIMENT EN R+2 :</t>
  </si>
  <si>
    <t>N°</t>
  </si>
  <si>
    <t>Designation des Ouvrages</t>
  </si>
  <si>
    <t>Décomposition R+2</t>
  </si>
  <si>
    <t>MT Global
TTC en Dhs</t>
  </si>
  <si>
    <t>% Exécuté</t>
  </si>
  <si>
    <t>MT du %
Exécuté en DH</t>
  </si>
  <si>
    <t>STRUCTURE EN BÉTON ARME</t>
  </si>
  <si>
    <t xml:space="preserve">Dallage et plate forme y compris fondation </t>
  </si>
  <si>
    <t>Dalle et superstructure PH RDC</t>
  </si>
  <si>
    <t>Dalle et superstructure PH 1ETG</t>
  </si>
  <si>
    <t>Dalle et superstructure PH 2 ETG</t>
  </si>
  <si>
    <t xml:space="preserve">MAÇONNERIE </t>
  </si>
  <si>
    <t>Maçonnerie RDC</t>
  </si>
  <si>
    <t>Maçonnerie 1 ETG</t>
  </si>
  <si>
    <t>Maçonnerie 2ETG</t>
  </si>
  <si>
    <t>ETANCHEITE</t>
  </si>
  <si>
    <t>ENDUITS INTERIEURS ET EXTERIEURS SUR MURS ET PLAFONDS</t>
  </si>
  <si>
    <t>Enduit mur et plafonds RDC</t>
  </si>
  <si>
    <t>Enduit mur et plafonds 1 ETG</t>
  </si>
  <si>
    <t>Enduit mur et plafonds 2 ETG</t>
  </si>
  <si>
    <t>REVÊTEMENT</t>
  </si>
  <si>
    <t>Revêtement sol et mur RDC</t>
  </si>
  <si>
    <t>Revêtement sol et mur 1 ETG</t>
  </si>
  <si>
    <t>Revêtement sol et mur 2 ETG</t>
  </si>
  <si>
    <t>MENUISERIE BOIS, ALUMINIUM ET METALLIQUE</t>
  </si>
  <si>
    <t>Menuiserie RDC</t>
  </si>
  <si>
    <t>Menuiserie 1 ETG</t>
  </si>
  <si>
    <t>Menuiserie 2 ETG</t>
  </si>
  <si>
    <t>PLOMBERIE: Tuyauterie, Alimentation et Évacuation</t>
  </si>
  <si>
    <t>Plomberie RDC</t>
  </si>
  <si>
    <t>Plomberie 1 ETG</t>
  </si>
  <si>
    <t>Plomberie  2 ETG</t>
  </si>
  <si>
    <t>PLOMBERIE: Appareils Sanitaire</t>
  </si>
  <si>
    <t>Plomberie 2 ETG</t>
  </si>
  <si>
    <t>ÉLECTRICITÉ: Tubage Filerie</t>
  </si>
  <si>
    <t>Électricité RDC</t>
  </si>
  <si>
    <t>Électricité 1 ETG</t>
  </si>
  <si>
    <t>Électricité 2 ETG</t>
  </si>
  <si>
    <t>ÉLECTRICITÉ: Appareillage</t>
  </si>
  <si>
    <t>Électricité  2 ETG</t>
  </si>
  <si>
    <t>PEINTURE</t>
  </si>
  <si>
    <t>Peinture Intérieure</t>
  </si>
  <si>
    <t>Peinture Extérieure</t>
  </si>
  <si>
    <t>TOTAL BATIMENT EN R+2</t>
  </si>
  <si>
    <t xml:space="preserve"> 2- COLLEGE : BATIMENTS EN RDC:</t>
  </si>
  <si>
    <t>Décomposition RDC</t>
  </si>
  <si>
    <t>TOTAL BATIMENT EN RDC</t>
  </si>
  <si>
    <t>TOTAL ECOLE</t>
  </si>
  <si>
    <t xml:space="preserve">Décomposition </t>
  </si>
  <si>
    <t>mur de cloture</t>
  </si>
  <si>
    <t>TOTAL MUR DE CLOTURE</t>
  </si>
  <si>
    <t>Terrain</t>
  </si>
  <si>
    <t>TOTAL TERRAIN</t>
  </si>
  <si>
    <t>TOTAL ECOLE+ TERRAINS + MUR DE CLOTURE</t>
  </si>
  <si>
    <t>RECAPITULATION</t>
  </si>
  <si>
    <t>Montant des travaux au forfait TTC</t>
  </si>
  <si>
    <t>T.V.A 20 %</t>
  </si>
  <si>
    <t>Retenue de grantie</t>
  </si>
  <si>
    <t xml:space="preserve">TOTAL TTC </t>
  </si>
  <si>
    <t>A déduire  montant des acomptes délivrés sur l'exércice en cours</t>
  </si>
  <si>
    <t>Total à payer</t>
  </si>
  <si>
    <r>
      <rPr>
        <b/>
        <sz val="18"/>
        <color theme="1"/>
        <rFont val="Calibri"/>
        <charset val="134"/>
        <scheme val="minor"/>
      </rPr>
      <t>ATTACHEMENT AU 15</t>
    </r>
    <r>
      <rPr>
        <b/>
        <sz val="18"/>
        <color rgb="FFFF0000"/>
        <rFont val="Calibri"/>
        <charset val="134"/>
        <scheme val="minor"/>
      </rPr>
      <t>/06/2014</t>
    </r>
  </si>
  <si>
    <r>
      <rPr>
        <b/>
        <sz val="18"/>
        <color theme="1"/>
        <rFont val="Calibri"/>
        <charset val="134"/>
        <scheme val="minor"/>
      </rPr>
      <t>DECOMPTE PROVISOIRE N°</t>
    </r>
    <r>
      <rPr>
        <b/>
        <sz val="18"/>
        <color rgb="FFFF0000"/>
        <rFont val="Calibri"/>
        <charset val="134"/>
        <scheme val="minor"/>
      </rPr>
      <t xml:space="preserve">03 </t>
    </r>
    <r>
      <rPr>
        <b/>
        <sz val="18"/>
        <color theme="1"/>
        <rFont val="Calibri"/>
        <charset val="134"/>
        <scheme val="minor"/>
      </rPr>
      <t xml:space="preserve">DES OUVRAGES EXECUTES ET DES DEPENSES FAITES AU </t>
    </r>
    <r>
      <rPr>
        <b/>
        <sz val="18"/>
        <color rgb="FFFF0000"/>
        <rFont val="Calibri"/>
        <charset val="134"/>
        <scheme val="minor"/>
      </rPr>
      <t>15/06/2014</t>
    </r>
  </si>
  <si>
    <t>OUVRAGE :</t>
  </si>
  <si>
    <t>COLLEGE</t>
  </si>
  <si>
    <t>ATTACHEMENT N°3</t>
  </si>
  <si>
    <t>SALLES D'ENSEIGNEMENT</t>
  </si>
  <si>
    <t>Projet RYAD ERRAHMA II</t>
  </si>
  <si>
    <t>RENT NEGOCE SARL</t>
  </si>
  <si>
    <t>Maître d'Ouvrage Délégué :</t>
  </si>
  <si>
    <t>Projet :</t>
  </si>
  <si>
    <t>Construction COLLEGE RYAD ERRAHMA II</t>
  </si>
  <si>
    <t>MONTANT DU MARCHE :</t>
  </si>
  <si>
    <t>6 010 222,5  TTC</t>
  </si>
  <si>
    <t>SURFACE COUVERTE :</t>
  </si>
  <si>
    <t>2743 m²</t>
  </si>
  <si>
    <t xml:space="preserve">SALLE ENSEIGNEMENT
GENERALE
</t>
  </si>
  <si>
    <t xml:space="preserve">SALLES
SCIENTIFIQUES
</t>
  </si>
  <si>
    <t>Total</t>
  </si>
  <si>
    <t>Décomposition</t>
  </si>
  <si>
    <t>RDC+2</t>
  </si>
  <si>
    <t>LOGEMENT FONCTION+ADMINISTRATION+LOGE GARDIEN+SANITAIRE</t>
  </si>
  <si>
    <t>478  m²</t>
  </si>
  <si>
    <t>Longement
 fonction</t>
  </si>
  <si>
    <t>Adminstration</t>
  </si>
  <si>
    <t>Sanitaire et 
logeGardien</t>
  </si>
  <si>
    <t>total</t>
  </si>
  <si>
    <t>RDC</t>
  </si>
  <si>
    <t xml:space="preserve">ATTACHEMENT N°3 </t>
  </si>
  <si>
    <t>TERRAINS</t>
  </si>
  <si>
    <t>Construction COLLEGE 1 RYAD ERRAHMA II</t>
  </si>
  <si>
    <t>SURFACE :</t>
  </si>
  <si>
    <t>1222  m²</t>
  </si>
  <si>
    <t>TERRAIN</t>
  </si>
  <si>
    <t>SURFACE</t>
  </si>
  <si>
    <t>1 222  m²</t>
  </si>
  <si>
    <t>MUR DE CLOTURE</t>
  </si>
  <si>
    <t>LONGUEUR TOTAL :</t>
  </si>
  <si>
    <t>363  ml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</si>
</sst>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\ _€_-;\-* #,##0.00\ _€_-;_-* &quot;-&quot;??\ _€_-;_-@_-"/>
    <numFmt numFmtId="177" formatCode="_ * #,##0_ ;_ * \-#,##0_ ;_ * &quot;-&quot;_ ;_ @_ "/>
    <numFmt numFmtId="178" formatCode="0.0%"/>
    <numFmt numFmtId="179" formatCode="0.0"/>
    <numFmt numFmtId="180" formatCode="#,##0.00\ _€"/>
    <numFmt numFmtId="181" formatCode="0.000%"/>
  </numFmts>
  <fonts count="51">
    <font>
      <sz val="11"/>
      <color theme="1"/>
      <name val="Calibri"/>
      <charset val="134"/>
      <scheme val="minor"/>
    </font>
    <font>
      <sz val="16"/>
      <color indexed="8"/>
      <name val="Calibri"/>
      <charset val="134"/>
    </font>
    <font>
      <b/>
      <sz val="12"/>
      <color theme="1"/>
      <name val="Calibri"/>
      <charset val="134"/>
      <scheme val="minor"/>
    </font>
    <font>
      <b/>
      <sz val="12"/>
      <color indexed="8"/>
      <name val="Calibri"/>
      <charset val="134"/>
    </font>
    <font>
      <sz val="12"/>
      <color indexed="8"/>
      <name val="Calibri"/>
      <charset val="134"/>
    </font>
    <font>
      <b/>
      <sz val="12"/>
      <name val="Calibri"/>
      <charset val="134"/>
    </font>
    <font>
      <b/>
      <sz val="11"/>
      <color theme="1"/>
      <name val="Calibri"/>
      <charset val="134"/>
      <scheme val="minor"/>
    </font>
    <font>
      <b/>
      <sz val="8"/>
      <name val="Arial"/>
      <charset val="134"/>
    </font>
    <font>
      <sz val="8"/>
      <name val="Arial"/>
      <charset val="134"/>
    </font>
    <font>
      <sz val="20"/>
      <color indexed="8"/>
      <name val="Calibri"/>
      <charset val="134"/>
    </font>
    <font>
      <sz val="10"/>
      <color rgb="FF000000"/>
      <name val="Times New Roman"/>
      <charset val="134"/>
    </font>
    <font>
      <sz val="12"/>
      <color theme="1"/>
      <name val="Calibri"/>
      <charset val="134"/>
      <scheme val="minor"/>
    </font>
    <font>
      <sz val="8"/>
      <color indexed="8"/>
      <name val="Arial"/>
      <charset val="134"/>
    </font>
    <font>
      <b/>
      <sz val="11"/>
      <name val="Calibri"/>
      <charset val="134"/>
      <scheme val="minor"/>
    </font>
    <font>
      <b/>
      <sz val="11"/>
      <color indexed="8"/>
      <name val="Calibri"/>
      <charset val="134"/>
    </font>
    <font>
      <sz val="1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b/>
      <u/>
      <sz val="14"/>
      <color theme="1"/>
      <name val="Calibri"/>
      <charset val="134"/>
      <scheme val="minor"/>
    </font>
    <font>
      <b/>
      <sz val="14"/>
      <name val="Calibri"/>
      <charset val="134"/>
    </font>
    <font>
      <sz val="11"/>
      <name val="Calibri"/>
      <charset val="134"/>
    </font>
    <font>
      <b/>
      <sz val="16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i/>
      <sz val="11"/>
      <name val="Calibri"/>
      <charset val="134"/>
    </font>
    <font>
      <b/>
      <sz val="14"/>
      <color rgb="FFFF0000"/>
      <name val="Calibri"/>
      <charset val="134"/>
    </font>
    <font>
      <b/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b/>
      <sz val="11"/>
      <color rgb="FFFF0000"/>
      <name val="Calibri"/>
      <charset val="134"/>
      <scheme val="minor"/>
    </font>
    <font>
      <b/>
      <sz val="18"/>
      <color rgb="FFFF0000"/>
      <name val="Calibri"/>
      <charset val="134"/>
      <scheme val="minor"/>
    </font>
    <font>
      <b/>
      <sz val="12"/>
      <color rgb="FFFF0000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ck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176" fontId="0" fillId="0" borderId="0" applyFont="0" applyFill="0" applyBorder="0" applyAlignment="0" applyProtection="0"/>
    <xf numFmtId="44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8" borderId="5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9" applyNumberFormat="0" applyFill="0" applyAlignment="0" applyProtection="0">
      <alignment vertical="center"/>
    </xf>
    <xf numFmtId="0" fontId="34" fillId="0" borderId="59" applyNumberFormat="0" applyFill="0" applyAlignment="0" applyProtection="0">
      <alignment vertical="center"/>
    </xf>
    <xf numFmtId="0" fontId="35" fillId="0" borderId="6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9" borderId="61" applyNumberFormat="0" applyAlignment="0" applyProtection="0">
      <alignment vertical="center"/>
    </xf>
    <xf numFmtId="0" fontId="37" fillId="10" borderId="62" applyNumberFormat="0" applyAlignment="0" applyProtection="0">
      <alignment vertical="center"/>
    </xf>
    <xf numFmtId="0" fontId="38" fillId="10" borderId="61" applyNumberFormat="0" applyAlignment="0" applyProtection="0">
      <alignment vertical="center"/>
    </xf>
    <xf numFmtId="0" fontId="39" fillId="11" borderId="63" applyNumberFormat="0" applyAlignment="0" applyProtection="0">
      <alignment vertical="center"/>
    </xf>
    <xf numFmtId="0" fontId="40" fillId="0" borderId="64" applyNumberFormat="0" applyFill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47" fillId="0" borderId="0"/>
    <xf numFmtId="0" fontId="0" fillId="0" borderId="0"/>
    <xf numFmtId="0" fontId="10" fillId="0" borderId="0"/>
    <xf numFmtId="0" fontId="10" fillId="0" borderId="0"/>
  </cellStyleXfs>
  <cellXfs count="310">
    <xf numFmtId="0" fontId="0" fillId="0" borderId="0" xfId="0"/>
    <xf numFmtId="178" fontId="0" fillId="0" borderId="0" xfId="3" applyNumberFormat="1" applyFont="1"/>
    <xf numFmtId="176" fontId="0" fillId="0" borderId="0" xfId="49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4" fillId="0" borderId="0" xfId="49" applyFont="1" applyBorder="1" applyAlignment="1">
      <alignment horizont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0" fillId="0" borderId="0" xfId="49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/>
    </xf>
    <xf numFmtId="178" fontId="3" fillId="0" borderId="8" xfId="3" applyNumberFormat="1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176" fontId="0" fillId="0" borderId="0" xfId="49" applyFont="1" applyAlignment="1">
      <alignment horizontal="center"/>
    </xf>
    <xf numFmtId="0" fontId="2" fillId="0" borderId="0" xfId="0" applyFont="1" applyBorder="1" applyAlignment="1">
      <alignment horizontal="center"/>
    </xf>
    <xf numFmtId="178" fontId="2" fillId="0" borderId="0" xfId="3" applyNumberFormat="1" applyFont="1" applyBorder="1" applyAlignment="1">
      <alignment horizontal="center"/>
    </xf>
    <xf numFmtId="178" fontId="2" fillId="0" borderId="5" xfId="3" applyNumberFormat="1" applyFont="1" applyBorder="1" applyAlignment="1">
      <alignment horizontal="center"/>
    </xf>
    <xf numFmtId="0" fontId="6" fillId="0" borderId="12" xfId="0" applyFont="1" applyBorder="1" applyAlignment="1">
      <alignment horizontal="center" wrapText="1"/>
    </xf>
    <xf numFmtId="178" fontId="3" fillId="0" borderId="13" xfId="3" applyNumberFormat="1" applyFont="1" applyBorder="1" applyAlignment="1">
      <alignment horizontal="center" vertical="center"/>
    </xf>
    <xf numFmtId="178" fontId="6" fillId="4" borderId="14" xfId="3" applyNumberFormat="1" applyFont="1" applyFill="1" applyBorder="1" applyAlignment="1">
      <alignment vertical="center"/>
    </xf>
    <xf numFmtId="179" fontId="6" fillId="4" borderId="14" xfId="3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78" fontId="3" fillId="0" borderId="17" xfId="3" applyNumberFormat="1" applyFont="1" applyBorder="1" applyAlignment="1">
      <alignment horizontal="center" vertical="center"/>
    </xf>
    <xf numFmtId="176" fontId="4" fillId="0" borderId="0" xfId="49" applyFont="1" applyBorder="1" applyAlignment="1">
      <alignment horizontal="center" vertical="center"/>
    </xf>
    <xf numFmtId="0" fontId="0" fillId="4" borderId="15" xfId="0" applyFill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176" fontId="0" fillId="4" borderId="18" xfId="49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178" fontId="6" fillId="0" borderId="19" xfId="3" applyNumberFormat="1" applyFont="1" applyBorder="1" applyAlignment="1">
      <alignment horizontal="center" vertical="center"/>
    </xf>
    <xf numFmtId="9" fontId="0" fillId="0" borderId="15" xfId="3" applyFont="1" applyBorder="1" applyAlignment="1">
      <alignment horizontal="center" vertical="center"/>
    </xf>
    <xf numFmtId="0" fontId="6" fillId="5" borderId="20" xfId="0" applyFont="1" applyFill="1" applyBorder="1"/>
    <xf numFmtId="178" fontId="6" fillId="5" borderId="19" xfId="3" applyNumberFormat="1" applyFont="1" applyFill="1" applyBorder="1" applyAlignment="1">
      <alignment horizontal="center" vertical="center"/>
    </xf>
    <xf numFmtId="9" fontId="6" fillId="5" borderId="15" xfId="3" applyFont="1" applyFill="1" applyBorder="1" applyAlignment="1">
      <alignment horizontal="center" vertical="center"/>
    </xf>
    <xf numFmtId="0" fontId="0" fillId="0" borderId="0" xfId="0" applyBorder="1"/>
    <xf numFmtId="178" fontId="6" fillId="0" borderId="0" xfId="3" applyNumberFormat="1" applyFont="1" applyBorder="1"/>
    <xf numFmtId="178" fontId="2" fillId="0" borderId="21" xfId="3" applyNumberFormat="1" applyFont="1" applyBorder="1" applyAlignment="1">
      <alignment horizontal="center"/>
    </xf>
    <xf numFmtId="0" fontId="6" fillId="0" borderId="22" xfId="0" applyFont="1" applyBorder="1" applyAlignment="1">
      <alignment horizontal="center" wrapText="1"/>
    </xf>
    <xf numFmtId="178" fontId="3" fillId="0" borderId="14" xfId="3" applyNumberFormat="1" applyFont="1" applyBorder="1" applyAlignment="1">
      <alignment horizontal="center" vertical="center"/>
    </xf>
    <xf numFmtId="178" fontId="3" fillId="0" borderId="23" xfId="3" applyNumberFormat="1" applyFont="1" applyBorder="1" applyAlignment="1">
      <alignment horizontal="center" vertical="center"/>
    </xf>
    <xf numFmtId="178" fontId="6" fillId="4" borderId="18" xfId="3" applyNumberFormat="1" applyFont="1" applyFill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178" fontId="6" fillId="0" borderId="25" xfId="3" applyNumberFormat="1" applyFont="1" applyBorder="1" applyAlignment="1">
      <alignment horizontal="center" vertical="center"/>
    </xf>
    <xf numFmtId="9" fontId="0" fillId="0" borderId="26" xfId="3" applyFont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178" fontId="6" fillId="5" borderId="27" xfId="3" applyNumberFormat="1" applyFont="1" applyFill="1" applyBorder="1" applyAlignment="1">
      <alignment horizontal="center" vertical="center"/>
    </xf>
    <xf numFmtId="9" fontId="6" fillId="5" borderId="4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178" fontId="0" fillId="0" borderId="0" xfId="3" applyNumberFormat="1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0" borderId="0" xfId="3" applyNumberFormat="1" applyFont="1" applyBorder="1" applyAlignment="1">
      <alignment horizontal="center" vertical="center" wrapText="1"/>
    </xf>
    <xf numFmtId="176" fontId="0" fillId="0" borderId="6" xfId="49" applyFont="1" applyBorder="1" applyAlignment="1">
      <alignment horizontal="center"/>
    </xf>
    <xf numFmtId="178" fontId="3" fillId="0" borderId="0" xfId="3" applyNumberFormat="1" applyFont="1" applyBorder="1" applyAlignment="1">
      <alignment horizontal="left" vertical="center"/>
    </xf>
    <xf numFmtId="176" fontId="0" fillId="0" borderId="8" xfId="49" applyFont="1" applyBorder="1" applyAlignment="1">
      <alignment horizontal="center"/>
    </xf>
    <xf numFmtId="176" fontId="0" fillId="0" borderId="11" xfId="49" applyFont="1" applyBorder="1" applyAlignment="1">
      <alignment horizontal="center"/>
    </xf>
    <xf numFmtId="0" fontId="3" fillId="0" borderId="2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2" fontId="10" fillId="6" borderId="15" xfId="53" applyNumberFormat="1" applyFont="1" applyFill="1" applyBorder="1" applyAlignment="1">
      <alignment horizontal="right"/>
    </xf>
    <xf numFmtId="176" fontId="0" fillId="0" borderId="30" xfId="1" applyFont="1" applyBorder="1"/>
    <xf numFmtId="9" fontId="2" fillId="0" borderId="15" xfId="3" applyFont="1" applyBorder="1" applyAlignment="1">
      <alignment horizontal="center"/>
    </xf>
    <xf numFmtId="9" fontId="2" fillId="0" borderId="30" xfId="3" applyFont="1" applyBorder="1" applyAlignment="1">
      <alignment horizontal="center"/>
    </xf>
    <xf numFmtId="178" fontId="2" fillId="0" borderId="19" xfId="3" applyNumberFormat="1" applyFont="1" applyBorder="1" applyAlignment="1">
      <alignment horizontal="center" vertical="center"/>
    </xf>
    <xf numFmtId="9" fontId="11" fillId="0" borderId="15" xfId="3" applyFont="1" applyBorder="1" applyAlignment="1">
      <alignment horizontal="center" vertical="center"/>
    </xf>
    <xf numFmtId="9" fontId="11" fillId="0" borderId="30" xfId="3" applyFont="1" applyBorder="1" applyAlignment="1">
      <alignment horizontal="center" vertical="center"/>
    </xf>
    <xf numFmtId="178" fontId="6" fillId="4" borderId="13" xfId="3" applyNumberFormat="1" applyFont="1" applyFill="1" applyBorder="1" applyAlignment="1">
      <alignment vertical="center"/>
    </xf>
    <xf numFmtId="176" fontId="0" fillId="4" borderId="31" xfId="49" applyFont="1" applyFill="1" applyBorder="1" applyAlignment="1">
      <alignment vertical="center"/>
    </xf>
    <xf numFmtId="9" fontId="0" fillId="0" borderId="30" xfId="3" applyFont="1" applyBorder="1" applyAlignment="1">
      <alignment horizontal="center" vertical="center"/>
    </xf>
    <xf numFmtId="178" fontId="6" fillId="4" borderId="13" xfId="3" applyNumberFormat="1" applyFont="1" applyFill="1" applyBorder="1" applyAlignment="1">
      <alignment horizontal="center" vertical="center"/>
    </xf>
    <xf numFmtId="9" fontId="0" fillId="4" borderId="15" xfId="3" applyFont="1" applyFill="1" applyBorder="1" applyAlignment="1">
      <alignment horizontal="center" vertical="center"/>
    </xf>
    <xf numFmtId="9" fontId="0" fillId="4" borderId="30" xfId="3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78" fontId="6" fillId="0" borderId="13" xfId="3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10" fontId="6" fillId="0" borderId="13" xfId="3" applyNumberFormat="1" applyFont="1" applyBorder="1" applyAlignment="1">
      <alignment horizontal="center" vertical="center"/>
    </xf>
    <xf numFmtId="178" fontId="6" fillId="0" borderId="14" xfId="3" applyNumberFormat="1" applyFont="1" applyBorder="1" applyAlignment="1">
      <alignment horizontal="center" vertical="center"/>
    </xf>
    <xf numFmtId="0" fontId="2" fillId="0" borderId="20" xfId="0" applyFont="1" applyBorder="1"/>
    <xf numFmtId="178" fontId="2" fillId="0" borderId="14" xfId="3" applyNumberFormat="1" applyFont="1" applyBorder="1" applyAlignment="1">
      <alignment horizontal="center" vertical="center"/>
    </xf>
    <xf numFmtId="9" fontId="2" fillId="0" borderId="15" xfId="3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58" fontId="6" fillId="0" borderId="0" xfId="3" applyNumberFormat="1" applyFont="1" applyBorder="1" applyAlignment="1">
      <alignment horizontal="center"/>
    </xf>
    <xf numFmtId="176" fontId="0" fillId="0" borderId="0" xfId="49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/>
    <xf numFmtId="0" fontId="6" fillId="0" borderId="32" xfId="0" applyFont="1" applyBorder="1" applyAlignment="1">
      <alignment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wrapText="1"/>
    </xf>
    <xf numFmtId="178" fontId="3" fillId="5" borderId="13" xfId="3" applyNumberFormat="1" applyFont="1" applyFill="1" applyBorder="1" applyAlignment="1">
      <alignment horizontal="center" vertical="center"/>
    </xf>
    <xf numFmtId="2" fontId="0" fillId="6" borderId="33" xfId="53" applyNumberFormat="1" applyFont="1" applyFill="1" applyBorder="1" applyAlignment="1">
      <alignment horizontal="right"/>
    </xf>
    <xf numFmtId="176" fontId="6" fillId="0" borderId="34" xfId="1" applyFont="1" applyBorder="1" applyAlignment="1">
      <alignment horizontal="center"/>
    </xf>
    <xf numFmtId="178" fontId="0" fillId="4" borderId="23" xfId="3" applyNumberFormat="1" applyFont="1" applyFill="1" applyBorder="1" applyAlignment="1">
      <alignment vertical="center"/>
    </xf>
    <xf numFmtId="9" fontId="6" fillId="0" borderId="30" xfId="3" applyFont="1" applyBorder="1" applyAlignment="1">
      <alignment horizontal="center"/>
    </xf>
    <xf numFmtId="178" fontId="6" fillId="0" borderId="14" xfId="3" applyNumberFormat="1" applyFont="1" applyBorder="1"/>
    <xf numFmtId="176" fontId="14" fillId="0" borderId="8" xfId="1" applyFont="1" applyBorder="1" applyAlignment="1">
      <alignment horizontal="center" vertical="center"/>
    </xf>
    <xf numFmtId="176" fontId="6" fillId="4" borderId="31" xfId="1" applyFont="1" applyFill="1" applyBorder="1" applyAlignment="1">
      <alignment vertical="center"/>
    </xf>
    <xf numFmtId="178" fontId="0" fillId="0" borderId="15" xfId="3" applyNumberFormat="1" applyFont="1" applyBorder="1" applyAlignment="1">
      <alignment horizontal="center" vertical="center"/>
    </xf>
    <xf numFmtId="178" fontId="6" fillId="0" borderId="35" xfId="3" applyNumberFormat="1" applyFont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center"/>
    </xf>
    <xf numFmtId="178" fontId="6" fillId="4" borderId="23" xfId="3" applyNumberFormat="1" applyFont="1" applyFill="1" applyBorder="1" applyAlignment="1">
      <alignment horizontal="center" vertical="center"/>
    </xf>
    <xf numFmtId="178" fontId="6" fillId="4" borderId="31" xfId="3" applyNumberFormat="1" applyFont="1" applyFill="1" applyBorder="1" applyAlignment="1">
      <alignment horizontal="center" vertical="center"/>
    </xf>
    <xf numFmtId="0" fontId="15" fillId="0" borderId="0" xfId="0" applyFont="1"/>
    <xf numFmtId="0" fontId="8" fillId="0" borderId="31" xfId="0" applyFont="1" applyBorder="1" applyAlignment="1">
      <alignment horizontal="center" vertical="center"/>
    </xf>
    <xf numFmtId="178" fontId="6" fillId="4" borderId="14" xfId="3" applyNumberFormat="1" applyFont="1" applyFill="1" applyBorder="1" applyAlignment="1">
      <alignment horizontal="center" vertical="center"/>
    </xf>
    <xf numFmtId="178" fontId="0" fillId="4" borderId="23" xfId="3" applyNumberFormat="1" applyFont="1" applyFill="1" applyBorder="1" applyAlignment="1">
      <alignment horizontal="center" vertical="center"/>
    </xf>
    <xf numFmtId="0" fontId="2" fillId="5" borderId="20" xfId="0" applyFont="1" applyFill="1" applyBorder="1"/>
    <xf numFmtId="178" fontId="6" fillId="5" borderId="14" xfId="3" applyNumberFormat="1" applyFont="1" applyFill="1" applyBorder="1" applyAlignment="1">
      <alignment horizontal="center" vertical="center"/>
    </xf>
    <xf numFmtId="180" fontId="13" fillId="0" borderId="0" xfId="0" applyNumberFormat="1" applyFont="1" applyFill="1" applyAlignment="1">
      <alignment horizontal="left" vertical="center"/>
    </xf>
    <xf numFmtId="2" fontId="13" fillId="0" borderId="0" xfId="0" applyNumberFormat="1" applyFont="1" applyFill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0" fillId="6" borderId="0" xfId="0" applyFill="1"/>
    <xf numFmtId="0" fontId="17" fillId="0" borderId="0" xfId="0" applyFont="1" applyBorder="1" applyAlignment="1">
      <alignment horizontal="center" vertical="center"/>
    </xf>
    <xf numFmtId="10" fontId="0" fillId="0" borderId="0" xfId="0" applyNumberFormat="1"/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" xfId="0" applyFont="1" applyBorder="1"/>
    <xf numFmtId="4" fontId="2" fillId="0" borderId="8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4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0" fontId="0" fillId="0" borderId="10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8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7" fillId="5" borderId="36" xfId="0" applyFont="1" applyFill="1" applyBorder="1" applyAlignment="1">
      <alignment horizontal="left" vertical="center"/>
    </xf>
    <xf numFmtId="0" fontId="7" fillId="5" borderId="37" xfId="0" applyFont="1" applyFill="1" applyBorder="1" applyAlignment="1">
      <alignment horizontal="left" vertical="center"/>
    </xf>
    <xf numFmtId="10" fontId="0" fillId="5" borderId="0" xfId="0" applyNumberFormat="1" applyFill="1" applyBorder="1" applyAlignment="1">
      <alignment vertical="center"/>
    </xf>
    <xf numFmtId="176" fontId="11" fillId="5" borderId="38" xfId="0" applyNumberFormat="1" applyFont="1" applyFill="1" applyBorder="1" applyAlignment="1">
      <alignment horizontal="center" vertical="center"/>
    </xf>
    <xf numFmtId="176" fontId="0" fillId="5" borderId="0" xfId="0" applyNumberFormat="1" applyFill="1" applyBorder="1" applyAlignment="1">
      <alignment vertical="center"/>
    </xf>
    <xf numFmtId="176" fontId="0" fillId="5" borderId="38" xfId="0" applyNumberFormat="1" applyFill="1" applyBorder="1" applyAlignment="1">
      <alignment vertical="center"/>
    </xf>
    <xf numFmtId="0" fontId="0" fillId="0" borderId="39" xfId="0" applyBorder="1" applyAlignment="1">
      <alignment vertical="center"/>
    </xf>
    <xf numFmtId="0" fontId="2" fillId="0" borderId="31" xfId="0" applyFont="1" applyBorder="1" applyAlignment="1">
      <alignment vertical="center"/>
    </xf>
    <xf numFmtId="10" fontId="15" fillId="0" borderId="18" xfId="3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178" fontId="2" fillId="0" borderId="41" xfId="0" applyNumberFormat="1" applyFont="1" applyBorder="1" applyAlignment="1">
      <alignment vertical="center"/>
    </xf>
    <xf numFmtId="0" fontId="0" fillId="0" borderId="42" xfId="0" applyBorder="1" applyAlignment="1">
      <alignment vertical="center"/>
    </xf>
    <xf numFmtId="0" fontId="8" fillId="0" borderId="16" xfId="0" applyFont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0" fillId="0" borderId="44" xfId="0" applyBorder="1" applyAlignment="1">
      <alignment vertical="center"/>
    </xf>
    <xf numFmtId="0" fontId="8" fillId="0" borderId="24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10" fontId="15" fillId="0" borderId="26" xfId="3" applyNumberFormat="1" applyFont="1" applyBorder="1" applyAlignment="1">
      <alignment horizontal="center" vertical="center"/>
    </xf>
    <xf numFmtId="176" fontId="2" fillId="0" borderId="3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6" fillId="5" borderId="2" xfId="0" applyFont="1" applyFill="1" applyBorder="1" applyAlignment="1">
      <alignment vertical="center"/>
    </xf>
    <xf numFmtId="10" fontId="6" fillId="5" borderId="3" xfId="0" applyNumberFormat="1" applyFont="1" applyFill="1" applyBorder="1" applyAlignment="1">
      <alignment vertical="center"/>
    </xf>
    <xf numFmtId="176" fontId="2" fillId="5" borderId="27" xfId="0" applyNumberFormat="1" applyFont="1" applyFill="1" applyBorder="1" applyAlignment="1">
      <alignment horizontal="center" vertical="center"/>
    </xf>
    <xf numFmtId="178" fontId="2" fillId="5" borderId="3" xfId="0" applyNumberFormat="1" applyFont="1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8" fillId="6" borderId="0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vertical="center"/>
    </xf>
    <xf numFmtId="181" fontId="15" fillId="6" borderId="0" xfId="3" applyNumberFormat="1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horizontal="center" vertical="center"/>
    </xf>
    <xf numFmtId="10" fontId="2" fillId="6" borderId="0" xfId="0" applyNumberFormat="1" applyFont="1" applyFill="1" applyBorder="1" applyAlignment="1">
      <alignment vertical="center"/>
    </xf>
    <xf numFmtId="0" fontId="18" fillId="6" borderId="2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vertical="center"/>
    </xf>
    <xf numFmtId="181" fontId="15" fillId="6" borderId="3" xfId="3" applyNumberFormat="1" applyFont="1" applyFill="1" applyBorder="1" applyAlignment="1">
      <alignment horizontal="center" vertical="center"/>
    </xf>
    <xf numFmtId="4" fontId="2" fillId="6" borderId="3" xfId="0" applyNumberFormat="1" applyFont="1" applyFill="1" applyBorder="1" applyAlignment="1">
      <alignment horizontal="center" vertical="center"/>
    </xf>
    <xf numFmtId="10" fontId="2" fillId="6" borderId="3" xfId="0" applyNumberFormat="1" applyFont="1" applyFill="1" applyBorder="1" applyAlignment="1">
      <alignment vertical="center"/>
    </xf>
    <xf numFmtId="4" fontId="2" fillId="6" borderId="4" xfId="0" applyNumberFormat="1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left" vertical="center"/>
    </xf>
    <xf numFmtId="0" fontId="8" fillId="5" borderId="37" xfId="0" applyFont="1" applyFill="1" applyBorder="1" applyAlignment="1">
      <alignment horizontal="left" vertical="center"/>
    </xf>
    <xf numFmtId="178" fontId="6" fillId="5" borderId="3" xfId="0" applyNumberFormat="1" applyFont="1" applyFill="1" applyBorder="1" applyAlignment="1">
      <alignment vertical="center"/>
    </xf>
    <xf numFmtId="176" fontId="6" fillId="5" borderId="27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10" fontId="6" fillId="3" borderId="3" xfId="0" applyNumberFormat="1" applyFont="1" applyFill="1" applyBorder="1" applyAlignment="1">
      <alignment vertical="center"/>
    </xf>
    <xf numFmtId="176" fontId="2" fillId="3" borderId="27" xfId="0" applyNumberFormat="1" applyFont="1" applyFill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vertical="center"/>
    </xf>
    <xf numFmtId="10" fontId="15" fillId="0" borderId="49" xfId="3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8" fontId="2" fillId="0" borderId="10" xfId="0" applyNumberFormat="1" applyFont="1" applyBorder="1" applyAlignment="1">
      <alignment vertical="center"/>
    </xf>
    <xf numFmtId="9" fontId="2" fillId="0" borderId="50" xfId="0" applyNumberFormat="1" applyFont="1" applyBorder="1" applyAlignment="1">
      <alignment horizontal="center" vertical="center"/>
    </xf>
    <xf numFmtId="178" fontId="6" fillId="3" borderId="3" xfId="0" applyNumberFormat="1" applyFont="1" applyFill="1" applyBorder="1" applyAlignment="1">
      <alignment vertical="center"/>
    </xf>
    <xf numFmtId="176" fontId="6" fillId="3" borderId="27" xfId="0" applyNumberFormat="1" applyFont="1" applyFill="1" applyBorder="1" applyAlignment="1">
      <alignment vertical="center"/>
    </xf>
    <xf numFmtId="4" fontId="0" fillId="0" borderId="0" xfId="0" applyNumberFormat="1"/>
    <xf numFmtId="0" fontId="18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" fontId="6" fillId="0" borderId="27" xfId="0" applyNumberFormat="1" applyFont="1" applyBorder="1"/>
    <xf numFmtId="0" fontId="6" fillId="0" borderId="27" xfId="0" applyFont="1" applyBorder="1" applyAlignment="1">
      <alignment horizontal="center"/>
    </xf>
    <xf numFmtId="176" fontId="0" fillId="0" borderId="0" xfId="0" applyNumberFormat="1"/>
    <xf numFmtId="0" fontId="6" fillId="7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" fillId="0" borderId="27" xfId="0" applyFont="1" applyFill="1" applyBorder="1" applyAlignment="1">
      <alignment horizontal="centerContinuous" vertical="center" wrapText="1"/>
    </xf>
    <xf numFmtId="0" fontId="0" fillId="0" borderId="38" xfId="0" applyBorder="1"/>
    <xf numFmtId="4" fontId="0" fillId="0" borderId="38" xfId="0" applyNumberFormat="1" applyBorder="1" applyAlignment="1">
      <alignment horizontal="center"/>
    </xf>
    <xf numFmtId="4" fontId="0" fillId="0" borderId="38" xfId="0" applyNumberFormat="1" applyBorder="1"/>
    <xf numFmtId="0" fontId="2" fillId="0" borderId="38" xfId="0" applyFont="1" applyBorder="1" applyAlignment="1">
      <alignment vertical="center"/>
    </xf>
    <xf numFmtId="4" fontId="2" fillId="0" borderId="38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2" fillId="0" borderId="50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21" fillId="0" borderId="2" xfId="0" applyFont="1" applyFill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4" fontId="2" fillId="0" borderId="27" xfId="0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Continuous"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left" vertical="center"/>
    </xf>
    <xf numFmtId="0" fontId="24" fillId="0" borderId="0" xfId="0" applyFont="1"/>
    <xf numFmtId="0" fontId="25" fillId="6" borderId="0" xfId="0" applyFont="1" applyFill="1" applyBorder="1" applyAlignment="1">
      <alignment horizontal="left" vertical="center" wrapText="1"/>
    </xf>
    <xf numFmtId="0" fontId="26" fillId="0" borderId="51" xfId="0" applyFont="1" applyFill="1" applyBorder="1" applyAlignment="1">
      <alignment horizontal="left" vertic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176" fontId="0" fillId="0" borderId="0" xfId="1" applyFont="1"/>
  </cellXfs>
  <cellStyles count="55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Milliers 2" xfId="49"/>
    <cellStyle name="Milliers 2 2" xfId="50"/>
    <cellStyle name="Normal 2" xfId="51"/>
    <cellStyle name="Normal 2 2" xfId="52"/>
    <cellStyle name="Normal 3" xfId="53"/>
    <cellStyle name="Normal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489857</xdr:colOff>
      <xdr:row>68</xdr:row>
      <xdr:rowOff>48984</xdr:rowOff>
    </xdr:from>
    <xdr:to>
      <xdr:col>18</xdr:col>
      <xdr:colOff>175533</xdr:colOff>
      <xdr:row>83</xdr:row>
      <xdr:rowOff>28913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129520" y="12259945"/>
          <a:ext cx="7962900" cy="283718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421821</xdr:colOff>
      <xdr:row>35</xdr:row>
      <xdr:rowOff>40822</xdr:rowOff>
    </xdr:from>
    <xdr:to>
      <xdr:col>19</xdr:col>
      <xdr:colOff>670832</xdr:colOff>
      <xdr:row>55</xdr:row>
      <xdr:rowOff>93890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277985" y="6479540"/>
          <a:ext cx="10093325" cy="34817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61</xdr:row>
      <xdr:rowOff>188819</xdr:rowOff>
    </xdr:from>
    <xdr:to>
      <xdr:col>6</xdr:col>
      <xdr:colOff>874059</xdr:colOff>
      <xdr:row>64</xdr:row>
      <xdr:rowOff>99172</xdr:rowOff>
    </xdr:to>
    <xdr:sp>
      <xdr:nvSpPr>
        <xdr:cNvPr id="2" name="ZoneTexte 1"/>
        <xdr:cNvSpPr txBox="1"/>
      </xdr:nvSpPr>
      <xdr:spPr>
        <a:xfrm>
          <a:off x="0" y="12300585"/>
          <a:ext cx="8964295" cy="4648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ENTREPRISE  GIDNA                             BET SOGEC</a:t>
          </a:r>
          <a:r>
            <a:rPr lang="fr-FR" sz="1200" b="1" baseline="0"/>
            <a:t>                              ARCHITECTE                                              MOD                                  OPC</a:t>
          </a:r>
          <a:endParaRPr lang="fr-FR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212913</xdr:colOff>
      <xdr:row>45</xdr:row>
      <xdr:rowOff>112059</xdr:rowOff>
    </xdr:from>
    <xdr:to>
      <xdr:col>7</xdr:col>
      <xdr:colOff>358588</xdr:colOff>
      <xdr:row>48</xdr:row>
      <xdr:rowOff>22412</xdr:rowOff>
    </xdr:to>
    <xdr:sp>
      <xdr:nvSpPr>
        <xdr:cNvPr id="2" name="ZoneTexte 1"/>
        <xdr:cNvSpPr txBox="1"/>
      </xdr:nvSpPr>
      <xdr:spPr>
        <a:xfrm>
          <a:off x="496570" y="8897620"/>
          <a:ext cx="8070850" cy="459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ENTREPRISE  GIDNA                               SOGEC</a:t>
          </a:r>
          <a:r>
            <a:rPr lang="fr-FR" sz="1200" b="1" baseline="0"/>
            <a:t>                                   ARCHITECTE                               MOD                        OPC </a:t>
          </a:r>
          <a:endParaRPr lang="fr-FR" sz="12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168090</xdr:colOff>
      <xdr:row>24</xdr:row>
      <xdr:rowOff>123265</xdr:rowOff>
    </xdr:from>
    <xdr:to>
      <xdr:col>4</xdr:col>
      <xdr:colOff>582706</xdr:colOff>
      <xdr:row>27</xdr:row>
      <xdr:rowOff>33618</xdr:rowOff>
    </xdr:to>
    <xdr:sp>
      <xdr:nvSpPr>
        <xdr:cNvPr id="2" name="ZoneTexte 1"/>
        <xdr:cNvSpPr txBox="1"/>
      </xdr:nvSpPr>
      <xdr:spPr>
        <a:xfrm>
          <a:off x="167640" y="4702810"/>
          <a:ext cx="5821680" cy="458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ENTREPRISE  GIDNA             SOGEC</a:t>
          </a:r>
          <a:r>
            <a:rPr lang="fr-FR" sz="1200" b="1" baseline="0"/>
            <a:t>               ARCHITECTE                   MOD                  OPC</a:t>
          </a:r>
          <a:endParaRPr lang="fr-FR" sz="12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168090</xdr:colOff>
      <xdr:row>24</xdr:row>
      <xdr:rowOff>123265</xdr:rowOff>
    </xdr:from>
    <xdr:to>
      <xdr:col>4</xdr:col>
      <xdr:colOff>582706</xdr:colOff>
      <xdr:row>27</xdr:row>
      <xdr:rowOff>33618</xdr:rowOff>
    </xdr:to>
    <xdr:sp>
      <xdr:nvSpPr>
        <xdr:cNvPr id="2" name="ZoneTexte 1"/>
        <xdr:cNvSpPr txBox="1"/>
      </xdr:nvSpPr>
      <xdr:spPr>
        <a:xfrm>
          <a:off x="167640" y="4636135"/>
          <a:ext cx="5821680" cy="458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/>
            <a:t>ENTREPRISE  GIDNA               SOGEC</a:t>
          </a:r>
          <a:r>
            <a:rPr lang="fr-FR" sz="1200" b="1" baseline="0"/>
            <a:t>               ARCHITECTE                   MOD                    OPC</a:t>
          </a:r>
          <a:endParaRPr lang="fr-FR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2"/>
  <sheetViews>
    <sheetView view="pageBreakPreview" zoomScale="90" zoomScaleNormal="100" workbookViewId="0">
      <selection activeCell="A4" sqref="A4:B5"/>
    </sheetView>
  </sheetViews>
  <sheetFormatPr defaultColWidth="11" defaultRowHeight="14.4"/>
  <cols>
    <col min="1" max="1" width="33.287037037037" customWidth="1"/>
    <col min="2" max="2" width="19.287037037037" customWidth="1"/>
    <col min="3" max="3" width="18.1388888888889" customWidth="1"/>
    <col min="4" max="4" width="18.4259259259259" customWidth="1"/>
    <col min="5" max="5" width="20.1388888888889" customWidth="1"/>
    <col min="7" max="7" width="12.5740740740741" customWidth="1"/>
    <col min="11" max="11" width="15.4259259259259" customWidth="1"/>
  </cols>
  <sheetData>
    <row r="1" ht="15.15"/>
    <row r="2" ht="15.75" customHeight="1" spans="1:5">
      <c r="A2" s="258" t="s">
        <v>0</v>
      </c>
      <c r="B2" s="259"/>
      <c r="C2" s="260" t="s">
        <v>1</v>
      </c>
      <c r="D2" s="260"/>
      <c r="E2" s="259"/>
    </row>
    <row r="3" ht="15.15" spans="1:5">
      <c r="A3" s="252" t="s">
        <v>2</v>
      </c>
      <c r="B3" s="254"/>
      <c r="C3" s="261" t="s">
        <v>3</v>
      </c>
      <c r="D3" s="262"/>
      <c r="E3" s="263"/>
    </row>
    <row r="4" ht="20.25" customHeight="1" spans="1:5">
      <c r="A4" s="264" t="s">
        <v>4</v>
      </c>
      <c r="B4" s="265"/>
      <c r="C4" s="266">
        <f>E24</f>
        <v>1401865.5755625</v>
      </c>
      <c r="D4" s="267"/>
      <c r="E4" s="268"/>
    </row>
    <row r="5" ht="32.25" customHeight="1" spans="1:5">
      <c r="A5" s="269"/>
      <c r="B5" s="270"/>
      <c r="C5" s="271"/>
      <c r="D5" s="272"/>
      <c r="E5" s="273"/>
    </row>
    <row r="7" ht="18" spans="1:5">
      <c r="A7" s="274" t="s">
        <v>5</v>
      </c>
      <c r="B7" s="274"/>
      <c r="C7" s="274"/>
      <c r="D7" s="274"/>
      <c r="E7" s="274"/>
    </row>
    <row r="8" ht="15.15" spans="1:8">
      <c r="A8" s="275"/>
      <c r="B8" s="275"/>
      <c r="C8" s="275"/>
      <c r="D8" s="275"/>
      <c r="H8">
        <v>723138.59</v>
      </c>
    </row>
    <row r="9" ht="31.95" spans="1:5">
      <c r="A9" s="276" t="s">
        <v>6</v>
      </c>
      <c r="B9" s="276" t="s">
        <v>7</v>
      </c>
      <c r="C9" s="276" t="s">
        <v>8</v>
      </c>
      <c r="D9" s="276" t="s">
        <v>9</v>
      </c>
      <c r="E9" s="276" t="s">
        <v>10</v>
      </c>
    </row>
    <row r="10" spans="1:5">
      <c r="A10" s="277"/>
      <c r="B10" s="278"/>
      <c r="C10" s="278"/>
      <c r="D10" s="278"/>
      <c r="E10" s="279"/>
    </row>
    <row r="11" ht="15.6" spans="1:5">
      <c r="A11" s="280" t="s">
        <v>11</v>
      </c>
      <c r="B11" s="281">
        <f>'TRAV AU FORFAIT'!G108</f>
        <v>3969622.250625</v>
      </c>
      <c r="C11" s="281">
        <f>IF(0.1*B11&lt;0.1*4176560,0.1*B11,0.1*4176560)</f>
        <v>396962.2250625</v>
      </c>
      <c r="D11" s="282"/>
      <c r="E11" s="281">
        <f>B11-C11-D11</f>
        <v>3572660.0255625</v>
      </c>
    </row>
    <row r="12" ht="15.6" spans="1:5">
      <c r="A12" s="280" t="s">
        <v>12</v>
      </c>
      <c r="B12" s="281"/>
      <c r="C12" s="281"/>
      <c r="D12" s="282"/>
      <c r="E12" s="281"/>
    </row>
    <row r="13" ht="15.6" spans="1:5">
      <c r="A13" s="280" t="s">
        <v>13</v>
      </c>
      <c r="B13" s="281"/>
      <c r="C13" s="281"/>
      <c r="D13" s="282"/>
      <c r="E13" s="281"/>
    </row>
    <row r="14" ht="15.6" spans="1:5">
      <c r="A14" s="280" t="s">
        <v>14</v>
      </c>
      <c r="B14" s="281"/>
      <c r="C14" s="281"/>
      <c r="D14" s="282"/>
      <c r="E14" s="281"/>
    </row>
    <row r="15" ht="15.6" spans="1:5">
      <c r="A15" s="280" t="s">
        <v>15</v>
      </c>
      <c r="B15" s="283"/>
      <c r="C15" s="283"/>
      <c r="D15" s="283"/>
      <c r="E15" s="283"/>
    </row>
    <row r="16" ht="15.6" spans="1:5">
      <c r="A16" s="280"/>
      <c r="B16" s="283"/>
      <c r="C16" s="283"/>
      <c r="D16" s="283"/>
      <c r="E16" s="283"/>
    </row>
    <row r="17" ht="16.35" spans="1:5">
      <c r="A17" s="284"/>
      <c r="B17" s="285"/>
      <c r="C17" s="285"/>
      <c r="D17" s="285"/>
      <c r="E17" s="285"/>
    </row>
    <row r="18" ht="21.75" spans="1:5">
      <c r="A18" s="286" t="s">
        <v>10</v>
      </c>
      <c r="B18" s="287"/>
      <c r="C18" s="287"/>
      <c r="D18" s="288"/>
      <c r="E18" s="289">
        <f>SUM(E11:E17)</f>
        <v>3572660.0255625</v>
      </c>
    </row>
    <row r="19" ht="18.75" spans="1:5">
      <c r="A19" s="290"/>
      <c r="B19" s="291"/>
      <c r="C19" s="291"/>
      <c r="D19" s="292"/>
      <c r="E19" s="289"/>
    </row>
    <row r="20" ht="18.75" spans="1:5">
      <c r="A20" s="290" t="s">
        <v>16</v>
      </c>
      <c r="B20" s="291"/>
      <c r="C20" s="291"/>
      <c r="D20" s="292"/>
      <c r="E20" s="289">
        <f>'TRAV AU FORFAIT'!G112</f>
        <v>2170794.45</v>
      </c>
    </row>
    <row r="21" ht="18.75" spans="2:8">
      <c r="B21" s="291"/>
      <c r="C21" s="291"/>
      <c r="D21" s="292"/>
      <c r="E21" s="289"/>
      <c r="H21" s="250"/>
    </row>
    <row r="22" ht="18.75" spans="1:5">
      <c r="A22" s="290" t="s">
        <v>17</v>
      </c>
      <c r="B22" s="291"/>
      <c r="C22" s="291"/>
      <c r="D22" s="292"/>
      <c r="E22" s="289">
        <f>E24/1.2</f>
        <v>1168221.31296875</v>
      </c>
    </row>
    <row r="23" ht="18.75" spans="1:7">
      <c r="A23" s="290" t="s">
        <v>18</v>
      </c>
      <c r="B23" s="291"/>
      <c r="C23" s="291"/>
      <c r="D23" s="292"/>
      <c r="E23" s="289">
        <f>E22*20%</f>
        <v>233644.26259375</v>
      </c>
      <c r="G23" s="250"/>
    </row>
    <row r="24" ht="18.75" spans="1:5">
      <c r="A24" s="290" t="s">
        <v>19</v>
      </c>
      <c r="B24" s="291"/>
      <c r="C24" s="291"/>
      <c r="D24" s="292"/>
      <c r="E24" s="289">
        <f>E18-E20</f>
        <v>1401865.5755625</v>
      </c>
    </row>
    <row r="25" ht="18" spans="1:5">
      <c r="A25" s="293"/>
      <c r="B25" s="294"/>
      <c r="C25" s="294"/>
      <c r="D25" s="294"/>
      <c r="E25" s="179"/>
    </row>
    <row r="26" ht="15.6" spans="1:5">
      <c r="A26" s="295" t="s">
        <v>20</v>
      </c>
      <c r="B26" s="296"/>
      <c r="C26" s="296"/>
      <c r="D26" s="296"/>
      <c r="E26" s="250"/>
    </row>
    <row r="27" ht="45.75" customHeight="1" spans="1:11">
      <c r="A27" s="297" t="s">
        <v>21</v>
      </c>
      <c r="B27" s="297"/>
      <c r="C27" s="297"/>
      <c r="D27" s="297"/>
      <c r="E27" s="297"/>
      <c r="K27" s="309"/>
    </row>
    <row r="28" ht="15.15" spans="1:4">
      <c r="A28" s="298"/>
      <c r="B28" s="298"/>
      <c r="C28" s="298"/>
      <c r="D28" s="298"/>
    </row>
    <row r="29" ht="16.35" spans="1:12">
      <c r="A29" s="299" t="s">
        <v>22</v>
      </c>
      <c r="B29" s="300"/>
      <c r="C29" s="300" t="s">
        <v>23</v>
      </c>
      <c r="D29" s="300"/>
      <c r="E29" s="301"/>
      <c r="H29" s="299" t="s">
        <v>22</v>
      </c>
      <c r="I29" s="300"/>
      <c r="J29" s="300" t="s">
        <v>24</v>
      </c>
      <c r="K29" s="300"/>
      <c r="L29" s="301"/>
    </row>
    <row r="30" spans="1:12">
      <c r="A30" s="302"/>
      <c r="B30" s="303"/>
      <c r="C30" s="304"/>
      <c r="D30" s="303"/>
      <c r="E30" s="305"/>
      <c r="H30" s="302"/>
      <c r="I30" s="303"/>
      <c r="J30" s="303"/>
      <c r="K30" s="303"/>
      <c r="L30" s="305"/>
    </row>
    <row r="31" spans="1:12">
      <c r="A31" s="302"/>
      <c r="B31" s="303"/>
      <c r="C31" s="303"/>
      <c r="D31" s="303"/>
      <c r="E31" s="305"/>
      <c r="H31" s="302"/>
      <c r="I31" s="303"/>
      <c r="J31" s="303"/>
      <c r="K31" s="303"/>
      <c r="L31" s="305"/>
    </row>
    <row r="32" spans="1:12">
      <c r="A32" s="302"/>
      <c r="B32" s="303"/>
      <c r="C32" s="303"/>
      <c r="D32" s="303"/>
      <c r="E32" s="305"/>
      <c r="H32" s="302"/>
      <c r="I32" s="303"/>
      <c r="J32" s="303"/>
      <c r="K32" s="303"/>
      <c r="L32" s="305"/>
    </row>
    <row r="33" spans="1:12">
      <c r="A33" s="302"/>
      <c r="B33" s="303"/>
      <c r="C33" s="303"/>
      <c r="D33" s="303"/>
      <c r="E33" s="305"/>
      <c r="H33" s="302"/>
      <c r="I33" s="303"/>
      <c r="J33" s="303"/>
      <c r="K33" s="303"/>
      <c r="L33" s="305"/>
    </row>
    <row r="34" spans="1:12">
      <c r="A34" s="302"/>
      <c r="B34" s="303"/>
      <c r="C34" s="303"/>
      <c r="D34" s="303"/>
      <c r="E34" s="305"/>
      <c r="H34" s="302"/>
      <c r="I34" s="303"/>
      <c r="J34" s="303"/>
      <c r="K34" s="303"/>
      <c r="L34" s="305"/>
    </row>
    <row r="35" spans="1:12">
      <c r="A35" s="302"/>
      <c r="B35" s="303"/>
      <c r="C35" s="303"/>
      <c r="D35" s="303"/>
      <c r="E35" s="305"/>
      <c r="H35" s="302"/>
      <c r="I35" s="303"/>
      <c r="J35" s="303"/>
      <c r="K35" s="303"/>
      <c r="L35" s="305"/>
    </row>
    <row r="36" spans="1:12">
      <c r="A36" s="302"/>
      <c r="B36" s="303"/>
      <c r="C36" s="303"/>
      <c r="D36" s="303"/>
      <c r="E36" s="305"/>
      <c r="H36" s="302"/>
      <c r="I36" s="303"/>
      <c r="J36" s="303"/>
      <c r="K36" s="303"/>
      <c r="L36" s="305"/>
    </row>
    <row r="37" ht="15.6" spans="1:12">
      <c r="A37" s="306" t="s">
        <v>24</v>
      </c>
      <c r="B37" s="307"/>
      <c r="C37" s="307" t="s">
        <v>25</v>
      </c>
      <c r="D37" s="307"/>
      <c r="E37" s="308"/>
      <c r="H37" s="306" t="s">
        <v>25</v>
      </c>
      <c r="I37" s="307"/>
      <c r="J37" s="307" t="s">
        <v>26</v>
      </c>
      <c r="K37" s="307"/>
      <c r="L37" s="308"/>
    </row>
    <row r="38" spans="1:5">
      <c r="A38" s="302"/>
      <c r="B38" s="303"/>
      <c r="C38" s="303"/>
      <c r="D38" s="303"/>
      <c r="E38" s="305"/>
    </row>
    <row r="39" spans="1:5">
      <c r="A39" s="302"/>
      <c r="B39" s="303"/>
      <c r="C39" s="303"/>
      <c r="D39" s="303"/>
      <c r="E39" s="305"/>
    </row>
    <row r="40" spans="1:5">
      <c r="A40" s="302"/>
      <c r="B40" s="303"/>
      <c r="C40" s="303"/>
      <c r="D40" s="303"/>
      <c r="E40" s="305"/>
    </row>
    <row r="41" spans="1:5">
      <c r="A41" s="302"/>
      <c r="B41" s="303"/>
      <c r="C41" s="303"/>
      <c r="D41" s="303"/>
      <c r="E41" s="305"/>
    </row>
    <row r="42" spans="1:5">
      <c r="A42" s="302"/>
      <c r="B42" s="303"/>
      <c r="C42" s="303"/>
      <c r="D42" s="303"/>
      <c r="E42" s="305"/>
    </row>
    <row r="43" spans="1:5">
      <c r="A43" s="302"/>
      <c r="B43" s="303"/>
      <c r="C43" s="303"/>
      <c r="D43" s="303"/>
      <c r="E43" s="305"/>
    </row>
    <row r="44" spans="1:5">
      <c r="A44" s="302"/>
      <c r="B44" s="303"/>
      <c r="C44" s="303"/>
      <c r="D44" s="303"/>
      <c r="E44" s="305"/>
    </row>
    <row r="45" ht="15.6" spans="1:9">
      <c r="A45" s="306" t="s">
        <v>26</v>
      </c>
      <c r="B45" s="307"/>
      <c r="C45" s="307" t="s">
        <v>27</v>
      </c>
      <c r="D45" s="307"/>
      <c r="E45" s="308"/>
      <c r="I45" t="s">
        <v>27</v>
      </c>
    </row>
    <row r="46" ht="15" customHeight="1" spans="1:5">
      <c r="A46" s="302"/>
      <c r="B46" s="303"/>
      <c r="C46" s="303"/>
      <c r="D46" s="303"/>
      <c r="E46" s="305"/>
    </row>
    <row r="47" ht="15" customHeight="1" spans="1:5">
      <c r="A47" s="302"/>
      <c r="B47" s="303"/>
      <c r="C47" s="303"/>
      <c r="D47" s="303"/>
      <c r="E47" s="305"/>
    </row>
    <row r="48" ht="15" customHeight="1" spans="1:5">
      <c r="A48" s="302"/>
      <c r="B48" s="303"/>
      <c r="C48" s="303"/>
      <c r="D48" s="303"/>
      <c r="E48" s="305"/>
    </row>
    <row r="49" ht="15" customHeight="1" spans="1:5">
      <c r="A49" s="302"/>
      <c r="B49" s="303"/>
      <c r="C49" s="303"/>
      <c r="D49" s="303"/>
      <c r="E49" s="305"/>
    </row>
    <row r="50" ht="15" customHeight="1" spans="1:5">
      <c r="A50" s="302"/>
      <c r="B50" s="303"/>
      <c r="C50" s="303"/>
      <c r="D50" s="303"/>
      <c r="E50" s="305"/>
    </row>
    <row r="51" ht="15" customHeight="1" spans="1:5">
      <c r="A51" s="302"/>
      <c r="B51" s="303"/>
      <c r="C51" s="303"/>
      <c r="D51" s="303"/>
      <c r="E51" s="305"/>
    </row>
    <row r="52" ht="15.75" customHeight="1" spans="1:5">
      <c r="A52" s="302"/>
      <c r="B52" s="303"/>
      <c r="C52" s="303"/>
      <c r="D52" s="303"/>
      <c r="E52" s="305"/>
    </row>
  </sheetData>
  <mergeCells count="26">
    <mergeCell ref="A2:B2"/>
    <mergeCell ref="C2:E2"/>
    <mergeCell ref="A3:B3"/>
    <mergeCell ref="C3:E3"/>
    <mergeCell ref="A7:E7"/>
    <mergeCell ref="A27:E27"/>
    <mergeCell ref="A29:B29"/>
    <mergeCell ref="C29:E29"/>
    <mergeCell ref="H29:I29"/>
    <mergeCell ref="J29:L29"/>
    <mergeCell ref="A37:B37"/>
    <mergeCell ref="C37:E37"/>
    <mergeCell ref="H37:I37"/>
    <mergeCell ref="J37:L37"/>
    <mergeCell ref="A45:B45"/>
    <mergeCell ref="C45:E45"/>
    <mergeCell ref="A46:B52"/>
    <mergeCell ref="C46:E52"/>
    <mergeCell ref="C4:E5"/>
    <mergeCell ref="A4:B5"/>
    <mergeCell ref="A30:B36"/>
    <mergeCell ref="C30:E36"/>
    <mergeCell ref="A38:B44"/>
    <mergeCell ref="C38:E44"/>
    <mergeCell ref="H30:I36"/>
    <mergeCell ref="J30:L36"/>
  </mergeCells>
  <printOptions horizontalCentered="1"/>
  <pageMargins left="0.708661417322835" right="0.708661417322835" top="0.748031496062992" bottom="0.748031496062992" header="0.31496062992126" footer="0.31496062992126"/>
  <pageSetup paperSize="9" scale="7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36"/>
  <sheetViews>
    <sheetView view="pageBreakPreview" zoomScale="90" zoomScaleNormal="100" topLeftCell="A97" workbookViewId="0">
      <selection activeCell="O66" sqref="O66"/>
    </sheetView>
  </sheetViews>
  <sheetFormatPr defaultColWidth="11.4259259259259" defaultRowHeight="18" customHeight="1"/>
  <cols>
    <col min="1" max="1" width="8.57407407407407" customWidth="1"/>
    <col min="2" max="2" width="21.287037037037" customWidth="1"/>
    <col min="3" max="3" width="21.5740740740741" customWidth="1"/>
    <col min="4" max="4" width="17.1388888888889" customWidth="1"/>
    <col min="5" max="5" width="20.712962962963" customWidth="1"/>
    <col min="6" max="6" width="20.1388888888889" customWidth="1"/>
    <col min="7" max="7" width="19.712962962963" customWidth="1"/>
    <col min="9" max="9" width="16.712962962963" customWidth="1"/>
    <col min="10" max="10" width="12.5740740740741" customWidth="1"/>
  </cols>
  <sheetData>
    <row r="1" customHeight="1" spans="1:7">
      <c r="A1" s="148"/>
      <c r="B1" s="148"/>
      <c r="C1" s="148"/>
      <c r="D1" s="148"/>
      <c r="E1" s="148"/>
      <c r="F1" s="148"/>
      <c r="G1" s="148"/>
    </row>
    <row r="2" customHeight="1" spans="1:7">
      <c r="A2" s="148"/>
      <c r="B2" s="148"/>
      <c r="C2" s="148"/>
      <c r="D2" s="148"/>
      <c r="E2" s="148"/>
      <c r="F2" s="148"/>
      <c r="G2" s="148"/>
    </row>
    <row r="3" customHeight="1" spans="1:7">
      <c r="A3" s="148"/>
      <c r="B3" s="148"/>
      <c r="C3" s="148"/>
      <c r="D3" s="148"/>
      <c r="E3" s="148"/>
      <c r="F3" s="148"/>
      <c r="G3" s="148"/>
    </row>
    <row r="4" customHeight="1" spans="1:7">
      <c r="A4" s="148"/>
      <c r="B4" s="148"/>
      <c r="C4" s="148"/>
      <c r="D4" s="148"/>
      <c r="E4" s="148"/>
      <c r="F4" s="148"/>
      <c r="G4" s="148"/>
    </row>
    <row r="5" customHeight="1" spans="4:4">
      <c r="D5" s="149"/>
    </row>
    <row r="6" ht="15" customHeight="1" spans="1:7">
      <c r="A6" s="150" t="s">
        <v>28</v>
      </c>
      <c r="B6" s="151"/>
      <c r="C6" s="151"/>
      <c r="D6" s="152"/>
      <c r="E6" s="153" t="s">
        <v>1</v>
      </c>
      <c r="F6" s="154"/>
      <c r="G6" s="155"/>
    </row>
    <row r="7" ht="15" customHeight="1" spans="1:7">
      <c r="A7" s="156"/>
      <c r="B7" s="157"/>
      <c r="C7" s="157"/>
      <c r="D7" s="158"/>
      <c r="E7" s="159"/>
      <c r="F7" s="160"/>
      <c r="G7" s="161"/>
    </row>
    <row r="8" ht="15" customHeight="1" spans="1:7">
      <c r="A8" s="156"/>
      <c r="B8" s="157"/>
      <c r="C8" s="157"/>
      <c r="D8" s="157"/>
      <c r="E8" s="162"/>
      <c r="F8" s="163"/>
      <c r="G8" s="164"/>
    </row>
    <row r="9" ht="15" customHeight="1" spans="1:7">
      <c r="A9" s="165"/>
      <c r="B9" s="166"/>
      <c r="C9" s="166"/>
      <c r="D9" s="166"/>
      <c r="E9" s="167" t="s">
        <v>29</v>
      </c>
      <c r="F9" s="54"/>
      <c r="G9" s="168">
        <v>6010222.5</v>
      </c>
    </row>
    <row r="10" ht="15" customHeight="1" spans="1:7">
      <c r="A10" s="169" t="s">
        <v>30</v>
      </c>
      <c r="B10" s="170"/>
      <c r="C10" s="170"/>
      <c r="D10" s="170"/>
      <c r="E10" s="171"/>
      <c r="F10" s="54"/>
      <c r="G10" s="168"/>
    </row>
    <row r="11" ht="15" customHeight="1" spans="1:7">
      <c r="A11" s="171" t="s">
        <v>31</v>
      </c>
      <c r="B11" s="172"/>
      <c r="C11" s="173" t="s">
        <v>32</v>
      </c>
      <c r="D11" s="173"/>
      <c r="E11" s="171" t="s">
        <v>33</v>
      </c>
      <c r="F11" s="174"/>
      <c r="G11" s="168">
        <f>G9+G10</f>
        <v>6010222.5</v>
      </c>
    </row>
    <row r="12" ht="15" customHeight="1" spans="1:7">
      <c r="A12" s="171" t="s">
        <v>34</v>
      </c>
      <c r="B12" s="172"/>
      <c r="C12" s="173" t="s">
        <v>35</v>
      </c>
      <c r="D12" s="173"/>
      <c r="E12" s="171"/>
      <c r="F12" s="174"/>
      <c r="G12" s="168"/>
    </row>
    <row r="13" ht="15" customHeight="1" spans="1:7">
      <c r="A13" s="171" t="s">
        <v>36</v>
      </c>
      <c r="B13" s="172"/>
      <c r="C13" s="173"/>
      <c r="D13" s="173"/>
      <c r="E13" s="175" t="s">
        <v>37</v>
      </c>
      <c r="F13" s="31"/>
      <c r="G13" s="176"/>
    </row>
    <row r="14" ht="15" customHeight="1" spans="1:7">
      <c r="A14" s="171" t="s">
        <v>38</v>
      </c>
      <c r="B14" s="172"/>
      <c r="C14" s="177" t="s">
        <v>39</v>
      </c>
      <c r="D14" s="173"/>
      <c r="E14" s="178">
        <f>'Page de garde'!E24</f>
        <v>1401865.5755625</v>
      </c>
      <c r="F14" s="179"/>
      <c r="G14" s="180"/>
    </row>
    <row r="15" ht="15" customHeight="1" spans="1:7">
      <c r="A15" s="181"/>
      <c r="B15" s="182"/>
      <c r="C15" s="182"/>
      <c r="D15" s="183"/>
      <c r="E15" s="184"/>
      <c r="F15" s="185"/>
      <c r="G15" s="186"/>
    </row>
    <row r="16" customHeight="1" spans="1:4">
      <c r="A16" s="187" t="s">
        <v>40</v>
      </c>
      <c r="B16" s="172"/>
      <c r="C16" s="172"/>
      <c r="D16" s="149"/>
    </row>
    <row r="17" ht="9.75" customHeight="1" spans="1:4">
      <c r="A17" s="187"/>
      <c r="B17" s="172"/>
      <c r="C17" s="172"/>
      <c r="D17" s="149"/>
    </row>
    <row r="18" customHeight="1" spans="1:4">
      <c r="A18" s="187" t="s">
        <v>41</v>
      </c>
      <c r="B18" s="172"/>
      <c r="C18" s="172"/>
      <c r="D18" s="149"/>
    </row>
    <row r="19" ht="5.25" customHeight="1" spans="4:4">
      <c r="D19" s="149"/>
    </row>
    <row r="20" ht="13.5" customHeight="1" spans="1:7">
      <c r="A20" s="188" t="s">
        <v>42</v>
      </c>
      <c r="B20" s="188" t="s">
        <v>43</v>
      </c>
      <c r="C20" s="189"/>
      <c r="D20" s="190" t="s">
        <v>44</v>
      </c>
      <c r="E20" s="191" t="s">
        <v>45</v>
      </c>
      <c r="F20" s="192" t="s">
        <v>46</v>
      </c>
      <c r="G20" s="191" t="s">
        <v>47</v>
      </c>
    </row>
    <row r="21" ht="13.5" customHeight="1" spans="1:7">
      <c r="A21" s="193">
        <v>1</v>
      </c>
      <c r="B21" s="194" t="s">
        <v>48</v>
      </c>
      <c r="C21" s="195"/>
      <c r="D21" s="196"/>
      <c r="E21" s="197"/>
      <c r="F21" s="198"/>
      <c r="G21" s="199"/>
    </row>
    <row r="22" ht="13.5" customHeight="1" spans="1:7">
      <c r="A22" s="200"/>
      <c r="B22" s="47" t="s">
        <v>49</v>
      </c>
      <c r="C22" s="201"/>
      <c r="D22" s="202">
        <v>0.06</v>
      </c>
      <c r="E22" s="203">
        <f>+'ATT SALLE R+2'!$G$15*1995*D22</f>
        <v>271120.5</v>
      </c>
      <c r="F22" s="204">
        <f>+'ATT SALLE R+2'!G19</f>
        <v>1</v>
      </c>
      <c r="G22" s="203">
        <f>+F22*E22</f>
        <v>271120.5</v>
      </c>
    </row>
    <row r="23" ht="13.5" customHeight="1" spans="1:7">
      <c r="A23" s="205"/>
      <c r="B23" s="47" t="s">
        <v>50</v>
      </c>
      <c r="C23" s="201"/>
      <c r="D23" s="202">
        <v>0.08</v>
      </c>
      <c r="E23" s="203">
        <f>+'ATT SALLE R+2'!$G$15*1995*D23</f>
        <v>361494</v>
      </c>
      <c r="F23" s="204">
        <f>+'ATT SALLE R+2'!G20</f>
        <v>1</v>
      </c>
      <c r="G23" s="203">
        <f t="shared" ref="G23:G62" si="0">+F23*E23</f>
        <v>361494</v>
      </c>
    </row>
    <row r="24" ht="13.5" customHeight="1" spans="1:7">
      <c r="A24" s="205"/>
      <c r="B24" s="47" t="s">
        <v>51</v>
      </c>
      <c r="C24" s="201"/>
      <c r="D24" s="202">
        <v>0.08</v>
      </c>
      <c r="E24" s="203">
        <f>+'ATT SALLE R+2'!$G$15*1995*D24</f>
        <v>361494</v>
      </c>
      <c r="F24" s="204">
        <f>+'ATT SALLE R+2'!G21</f>
        <v>1</v>
      </c>
      <c r="G24" s="203">
        <f t="shared" si="0"/>
        <v>361494</v>
      </c>
    </row>
    <row r="25" ht="13.5" customHeight="1" spans="1:7">
      <c r="A25" s="205"/>
      <c r="B25" s="47" t="s">
        <v>52</v>
      </c>
      <c r="C25" s="201"/>
      <c r="D25" s="202">
        <v>0.08</v>
      </c>
      <c r="E25" s="203">
        <f>+'ATT SALLE R+2'!$G$15*1995*D25</f>
        <v>361494</v>
      </c>
      <c r="F25" s="204">
        <f>+'ATT SALLE R+2'!G22</f>
        <v>1</v>
      </c>
      <c r="G25" s="203">
        <f t="shared" si="0"/>
        <v>361494</v>
      </c>
    </row>
    <row r="26" ht="13.5" customHeight="1" spans="1:7">
      <c r="A26" s="193">
        <v>2</v>
      </c>
      <c r="B26" s="194" t="s">
        <v>53</v>
      </c>
      <c r="C26" s="195"/>
      <c r="D26" s="196"/>
      <c r="E26" s="197"/>
      <c r="F26" s="198"/>
      <c r="G26" s="199"/>
    </row>
    <row r="27" ht="13.5" customHeight="1" spans="1:7">
      <c r="A27" s="205"/>
      <c r="B27" s="206" t="s">
        <v>54</v>
      </c>
      <c r="C27" s="201"/>
      <c r="D27" s="202">
        <v>0.05</v>
      </c>
      <c r="E27" s="203">
        <f>+'ATT SALLE R+2'!$G$15*1995*D27</f>
        <v>225933.75</v>
      </c>
      <c r="F27" s="204">
        <f>+'ATT SALLE R+2'!G24</f>
        <v>0.98</v>
      </c>
      <c r="G27" s="203">
        <f t="shared" si="0"/>
        <v>221415.075</v>
      </c>
    </row>
    <row r="28" ht="13.5" customHeight="1" spans="1:7">
      <c r="A28" s="205"/>
      <c r="B28" s="206" t="s">
        <v>55</v>
      </c>
      <c r="C28" s="201"/>
      <c r="D28" s="202">
        <v>0.05</v>
      </c>
      <c r="E28" s="203">
        <f>+'ATT SALLE R+2'!$G$15*1995*D28</f>
        <v>225933.75</v>
      </c>
      <c r="F28" s="204">
        <f>+'ATT SALLE R+2'!G25</f>
        <v>0.98</v>
      </c>
      <c r="G28" s="203">
        <f t="shared" si="0"/>
        <v>221415.075</v>
      </c>
    </row>
    <row r="29" ht="13.5" customHeight="1" spans="1:7">
      <c r="A29" s="205"/>
      <c r="B29" s="206" t="s">
        <v>56</v>
      </c>
      <c r="C29" s="201"/>
      <c r="D29" s="202">
        <v>0.05</v>
      </c>
      <c r="E29" s="203">
        <f>+'ATT SALLE R+2'!$G$15*1995*D29</f>
        <v>225933.75</v>
      </c>
      <c r="F29" s="204">
        <f>+'ATT SALLE R+2'!G26</f>
        <v>0.98</v>
      </c>
      <c r="G29" s="203">
        <f t="shared" si="0"/>
        <v>221415.075</v>
      </c>
    </row>
    <row r="30" ht="13.5" customHeight="1" spans="1:7">
      <c r="A30" s="193">
        <v>3</v>
      </c>
      <c r="B30" s="194" t="s">
        <v>57</v>
      </c>
      <c r="C30" s="195"/>
      <c r="D30" s="196"/>
      <c r="E30" s="197"/>
      <c r="F30" s="198"/>
      <c r="G30" s="199"/>
    </row>
    <row r="31" ht="13.5" customHeight="1" spans="1:7">
      <c r="A31" s="205"/>
      <c r="B31" s="206" t="s">
        <v>57</v>
      </c>
      <c r="C31" s="201"/>
      <c r="D31" s="202">
        <v>0.06</v>
      </c>
      <c r="E31" s="203">
        <f>+'ATT SALLE R+2'!$G$15*1995*D31</f>
        <v>271120.5</v>
      </c>
      <c r="F31" s="204">
        <f>+'ATT SALLE R+2'!G28</f>
        <v>0.693377483443708</v>
      </c>
      <c r="G31" s="203">
        <f t="shared" si="0"/>
        <v>187988.85</v>
      </c>
    </row>
    <row r="32" ht="13.5" customHeight="1" spans="1:7">
      <c r="A32" s="193">
        <v>4</v>
      </c>
      <c r="B32" s="194" t="s">
        <v>58</v>
      </c>
      <c r="C32" s="195"/>
      <c r="D32" s="196"/>
      <c r="E32" s="197">
        <f>+'ATT SALLE R+2'!$G$15*1995*D32</f>
        <v>0</v>
      </c>
      <c r="F32" s="198">
        <f>+'ATT SALLE R+2'!G29</f>
        <v>0</v>
      </c>
      <c r="G32" s="199">
        <f t="shared" si="0"/>
        <v>0</v>
      </c>
    </row>
    <row r="33" ht="13.5" customHeight="1" spans="1:7">
      <c r="A33" s="205"/>
      <c r="B33" s="206" t="s">
        <v>59</v>
      </c>
      <c r="C33" s="201"/>
      <c r="D33" s="202">
        <v>0.02</v>
      </c>
      <c r="E33" s="203">
        <f>+'ATT SALLE R+2'!$G$15*1995*D33</f>
        <v>90373.5</v>
      </c>
      <c r="F33" s="204">
        <f>+'ATT SALLE R+2'!G30</f>
        <v>0.832891832229581</v>
      </c>
      <c r="G33" s="203">
        <f t="shared" si="0"/>
        <v>75271.35</v>
      </c>
    </row>
    <row r="34" ht="13.5" customHeight="1" spans="1:7">
      <c r="A34" s="205"/>
      <c r="B34" s="206" t="s">
        <v>60</v>
      </c>
      <c r="C34" s="201"/>
      <c r="D34" s="202">
        <v>0.02</v>
      </c>
      <c r="E34" s="203">
        <f>+'ATT SALLE R+2'!$G$15*1995*D34</f>
        <v>90373.5</v>
      </c>
      <c r="F34" s="204">
        <f>+'ATT SALLE R+2'!G31</f>
        <v>0.832891832229581</v>
      </c>
      <c r="G34" s="203">
        <f t="shared" si="0"/>
        <v>75271.35</v>
      </c>
    </row>
    <row r="35" ht="13.5" customHeight="1" spans="1:7">
      <c r="A35" s="205"/>
      <c r="B35" s="206" t="s">
        <v>61</v>
      </c>
      <c r="C35" s="201"/>
      <c r="D35" s="202">
        <v>0.02</v>
      </c>
      <c r="E35" s="203">
        <f>+'ATT SALLE R+2'!$G$15*1995*D35</f>
        <v>90373.5</v>
      </c>
      <c r="F35" s="204">
        <f>+'ATT SALLE R+2'!G32</f>
        <v>0.832891832229581</v>
      </c>
      <c r="G35" s="203">
        <f t="shared" si="0"/>
        <v>75271.35</v>
      </c>
    </row>
    <row r="36" ht="13.5" customHeight="1" spans="1:7">
      <c r="A36" s="193">
        <v>5</v>
      </c>
      <c r="B36" s="194" t="s">
        <v>62</v>
      </c>
      <c r="C36" s="195"/>
      <c r="D36" s="196"/>
      <c r="E36" s="197">
        <f>+'ATT SALLE R+2'!$G$15*1995*D36</f>
        <v>0</v>
      </c>
      <c r="F36" s="198">
        <f>+'ATT SALLE R+2'!G33</f>
        <v>0</v>
      </c>
      <c r="G36" s="199">
        <f t="shared" si="0"/>
        <v>0</v>
      </c>
    </row>
    <row r="37" ht="13.5" customHeight="1" spans="1:7">
      <c r="A37" s="205"/>
      <c r="B37" s="206" t="s">
        <v>63</v>
      </c>
      <c r="C37" s="201"/>
      <c r="D37" s="202">
        <v>0.05</v>
      </c>
      <c r="E37" s="203">
        <f>+'ATT SALLE R+2'!$G$15*1995*D37</f>
        <v>225933.75</v>
      </c>
      <c r="F37" s="204">
        <f>+'ATT SALLE R+2'!G34</f>
        <v>0.663134657836644</v>
      </c>
      <c r="G37" s="203">
        <f t="shared" si="0"/>
        <v>149824.5</v>
      </c>
    </row>
    <row r="38" ht="13.5" customHeight="1" spans="1:7">
      <c r="A38" s="205"/>
      <c r="B38" s="206" t="s">
        <v>64</v>
      </c>
      <c r="C38" s="201"/>
      <c r="D38" s="202">
        <v>0.05</v>
      </c>
      <c r="E38" s="203">
        <f>+'ATT SALLE R+2'!$G$15*1995*D38</f>
        <v>225933.75</v>
      </c>
      <c r="F38" s="204">
        <f>+'ATT SALLE R+2'!G35</f>
        <v>0.696026490066225</v>
      </c>
      <c r="G38" s="203">
        <f t="shared" si="0"/>
        <v>157255.875</v>
      </c>
    </row>
    <row r="39" ht="13.5" customHeight="1" spans="1:7">
      <c r="A39" s="205"/>
      <c r="B39" s="206" t="s">
        <v>65</v>
      </c>
      <c r="C39" s="201"/>
      <c r="D39" s="202">
        <v>0.05</v>
      </c>
      <c r="E39" s="203">
        <f>+'ATT SALLE R+2'!$G$15*1995*D39</f>
        <v>225933.75</v>
      </c>
      <c r="F39" s="204">
        <f>+'ATT SALLE R+2'!G36</f>
        <v>0.696026490066225</v>
      </c>
      <c r="G39" s="203">
        <f t="shared" si="0"/>
        <v>157255.875</v>
      </c>
    </row>
    <row r="40" ht="13.5" customHeight="1" spans="1:7">
      <c r="A40" s="193">
        <v>6</v>
      </c>
      <c r="B40" s="194" t="s">
        <v>66</v>
      </c>
      <c r="C40" s="195"/>
      <c r="D40" s="196"/>
      <c r="E40" s="197">
        <f>+'ATT SALLE R+2'!$G$15*1995*D40</f>
        <v>0</v>
      </c>
      <c r="F40" s="198">
        <f>+'ATT SALLE R+2'!G37</f>
        <v>0</v>
      </c>
      <c r="G40" s="199">
        <f t="shared" si="0"/>
        <v>0</v>
      </c>
    </row>
    <row r="41" ht="13.5" customHeight="1" spans="1:7">
      <c r="A41" s="205"/>
      <c r="B41" s="206" t="s">
        <v>67</v>
      </c>
      <c r="C41" s="201"/>
      <c r="D41" s="202">
        <v>0.03</v>
      </c>
      <c r="E41" s="203">
        <f>+'ATT SALLE R+2'!$G$15*1995*D41</f>
        <v>135560.25</v>
      </c>
      <c r="F41" s="204">
        <f>+'ATT SALLE R+2'!G38</f>
        <v>0.265783664459161</v>
      </c>
      <c r="G41" s="203">
        <f t="shared" si="0"/>
        <v>36029.7</v>
      </c>
    </row>
    <row r="42" ht="13.5" customHeight="1" spans="1:7">
      <c r="A42" s="205"/>
      <c r="B42" s="206" t="s">
        <v>68</v>
      </c>
      <c r="C42" s="201"/>
      <c r="D42" s="202">
        <v>0.03</v>
      </c>
      <c r="E42" s="203">
        <f>+'ATT SALLE R+2'!$G$15*1995*D42</f>
        <v>135560.25</v>
      </c>
      <c r="F42" s="204">
        <f>+'ATT SALLE R+2'!G39</f>
        <v>0.265783664459161</v>
      </c>
      <c r="G42" s="203">
        <f t="shared" si="0"/>
        <v>36029.7</v>
      </c>
    </row>
    <row r="43" ht="13.5" customHeight="1" spans="1:7">
      <c r="A43" s="205"/>
      <c r="B43" s="206" t="s">
        <v>69</v>
      </c>
      <c r="C43" s="201"/>
      <c r="D43" s="202">
        <v>0.03</v>
      </c>
      <c r="E43" s="203">
        <f>+'ATT SALLE R+2'!$G$15*1995*D43</f>
        <v>135560.25</v>
      </c>
      <c r="F43" s="204">
        <f>+'ATT SALLE R+2'!G40</f>
        <v>0.265783664459161</v>
      </c>
      <c r="G43" s="203">
        <f t="shared" si="0"/>
        <v>36029.7</v>
      </c>
    </row>
    <row r="44" ht="13.5" customHeight="1" spans="1:7">
      <c r="A44" s="193">
        <v>7</v>
      </c>
      <c r="B44" s="194" t="s">
        <v>70</v>
      </c>
      <c r="C44" s="195"/>
      <c r="D44" s="196"/>
      <c r="E44" s="197">
        <f>+'ATT SALLE R+2'!$G$15*1995*D44</f>
        <v>0</v>
      </c>
      <c r="F44" s="198">
        <f>+'ATT SALLE R+2'!G41</f>
        <v>0</v>
      </c>
      <c r="G44" s="199">
        <f t="shared" si="0"/>
        <v>0</v>
      </c>
    </row>
    <row r="45" ht="13.5" customHeight="1" spans="1:7">
      <c r="A45" s="205"/>
      <c r="B45" s="206" t="s">
        <v>71</v>
      </c>
      <c r="C45" s="201"/>
      <c r="D45" s="202">
        <v>0.01</v>
      </c>
      <c r="E45" s="203">
        <f>+'ATT SALLE R+2'!$G$15*1995*D45</f>
        <v>45186.75</v>
      </c>
      <c r="F45" s="204">
        <f>+'ATT SALLE R+2'!G42</f>
        <v>0.95</v>
      </c>
      <c r="G45" s="203">
        <f t="shared" si="0"/>
        <v>42927.4125</v>
      </c>
    </row>
    <row r="46" ht="13.5" customHeight="1" spans="1:7">
      <c r="A46" s="205"/>
      <c r="B46" s="206" t="s">
        <v>72</v>
      </c>
      <c r="C46" s="201"/>
      <c r="D46" s="202">
        <v>0.01</v>
      </c>
      <c r="E46" s="203">
        <f>+'ATT SALLE R+2'!$G$15*1995*D46</f>
        <v>45186.75</v>
      </c>
      <c r="F46" s="204">
        <f>+'ATT SALLE R+2'!G43</f>
        <v>0.95</v>
      </c>
      <c r="G46" s="203">
        <f t="shared" si="0"/>
        <v>42927.4125</v>
      </c>
    </row>
    <row r="47" ht="13.5" customHeight="1" spans="1:7">
      <c r="A47" s="205"/>
      <c r="B47" s="206" t="s">
        <v>73</v>
      </c>
      <c r="C47" s="201"/>
      <c r="D47" s="202">
        <v>0.01</v>
      </c>
      <c r="E47" s="203">
        <f>+'ATT SALLE R+2'!$G$15*1995*D47</f>
        <v>45186.75</v>
      </c>
      <c r="F47" s="204">
        <f>+'ATT SALLE R+2'!G44</f>
        <v>0.95</v>
      </c>
      <c r="G47" s="203">
        <f t="shared" si="0"/>
        <v>42927.4125</v>
      </c>
    </row>
    <row r="48" ht="13.5" customHeight="1" spans="1:7">
      <c r="A48" s="193">
        <v>8</v>
      </c>
      <c r="B48" s="207" t="s">
        <v>74</v>
      </c>
      <c r="C48" s="208"/>
      <c r="D48" s="196"/>
      <c r="E48" s="197">
        <f>+'ATT SALLE R+2'!$G$15*1995*D48</f>
        <v>0</v>
      </c>
      <c r="F48" s="198">
        <f>+'ATT SALLE R+2'!G45</f>
        <v>0</v>
      </c>
      <c r="G48" s="199">
        <f t="shared" si="0"/>
        <v>0</v>
      </c>
    </row>
    <row r="49" ht="13.5" customHeight="1" spans="1:7">
      <c r="A49" s="205"/>
      <c r="B49" s="206" t="s">
        <v>71</v>
      </c>
      <c r="C49" s="201"/>
      <c r="D49" s="202">
        <v>0.015</v>
      </c>
      <c r="E49" s="203">
        <f>+'ATT SALLE R+2'!$G$15*1995*D49</f>
        <v>67780.125</v>
      </c>
      <c r="F49" s="204">
        <f>+'ATT SALLE R+2'!G46</f>
        <v>0.59205298013245</v>
      </c>
      <c r="G49" s="203">
        <f t="shared" si="0"/>
        <v>40129.425</v>
      </c>
    </row>
    <row r="50" ht="13.5" customHeight="1" spans="1:7">
      <c r="A50" s="205"/>
      <c r="B50" s="206" t="s">
        <v>72</v>
      </c>
      <c r="C50" s="201"/>
      <c r="D50" s="202">
        <v>0.015</v>
      </c>
      <c r="E50" s="203">
        <f>+'ATT SALLE R+2'!$G$15*1995*D50</f>
        <v>67780.125</v>
      </c>
      <c r="F50" s="204">
        <f>+'ATT SALLE R+2'!G47</f>
        <v>0.59205298013245</v>
      </c>
      <c r="G50" s="203">
        <f t="shared" si="0"/>
        <v>40129.425</v>
      </c>
    </row>
    <row r="51" ht="13.5" customHeight="1" spans="1:7">
      <c r="A51" s="205"/>
      <c r="B51" s="206" t="s">
        <v>75</v>
      </c>
      <c r="C51" s="201"/>
      <c r="D51" s="202">
        <v>0.015</v>
      </c>
      <c r="E51" s="203">
        <f>+'ATT SALLE R+2'!$G$15*1995*D51</f>
        <v>67780.125</v>
      </c>
      <c r="F51" s="204">
        <f>+'ATT SALLE R+2'!G48</f>
        <v>0.59205298013245</v>
      </c>
      <c r="G51" s="203">
        <f t="shared" si="0"/>
        <v>40129.425</v>
      </c>
    </row>
    <row r="52" ht="13.5" customHeight="1" spans="1:7">
      <c r="A52" s="193">
        <v>9</v>
      </c>
      <c r="B52" s="194" t="s">
        <v>76</v>
      </c>
      <c r="C52" s="195"/>
      <c r="D52" s="196"/>
      <c r="E52" s="197">
        <f>+'ATT SALLE R+2'!$G$15*1995*D52</f>
        <v>0</v>
      </c>
      <c r="F52" s="198">
        <f>+'ATT SALLE R+2'!G49</f>
        <v>0</v>
      </c>
      <c r="G52" s="199">
        <f t="shared" si="0"/>
        <v>0</v>
      </c>
    </row>
    <row r="53" ht="13.5" customHeight="1" spans="1:7">
      <c r="A53" s="205"/>
      <c r="B53" s="206" t="s">
        <v>77</v>
      </c>
      <c r="C53" s="201"/>
      <c r="D53" s="202">
        <v>0.0075</v>
      </c>
      <c r="E53" s="203">
        <f>+'ATT SALLE R+2'!$G$15*1995*D53</f>
        <v>33890.0625</v>
      </c>
      <c r="F53" s="204">
        <f>+'ATT SALLE R+2'!G50</f>
        <v>0.95</v>
      </c>
      <c r="G53" s="203">
        <f t="shared" si="0"/>
        <v>32195.559375</v>
      </c>
    </row>
    <row r="54" ht="13.5" customHeight="1" spans="1:7">
      <c r="A54" s="205"/>
      <c r="B54" s="206" t="s">
        <v>78</v>
      </c>
      <c r="C54" s="201"/>
      <c r="D54" s="202">
        <v>0.0075</v>
      </c>
      <c r="E54" s="203">
        <f>+'ATT SALLE R+2'!$G$15*1995*D54</f>
        <v>33890.0625</v>
      </c>
      <c r="F54" s="204">
        <f>+'ATT SALLE R+2'!G51</f>
        <v>0.95</v>
      </c>
      <c r="G54" s="203">
        <f t="shared" si="0"/>
        <v>32195.559375</v>
      </c>
    </row>
    <row r="55" ht="13.5" customHeight="1" spans="1:7">
      <c r="A55" s="205"/>
      <c r="B55" s="206" t="s">
        <v>79</v>
      </c>
      <c r="C55" s="201"/>
      <c r="D55" s="202">
        <v>0.0075</v>
      </c>
      <c r="E55" s="203">
        <f>+'ATT SALLE R+2'!$G$15*1995*D55</f>
        <v>33890.0625</v>
      </c>
      <c r="F55" s="204">
        <f>+'ATT SALLE R+2'!G52</f>
        <v>0.95</v>
      </c>
      <c r="G55" s="203">
        <f t="shared" si="0"/>
        <v>32195.559375</v>
      </c>
    </row>
    <row r="56" ht="13.5" customHeight="1" spans="1:7">
      <c r="A56" s="193">
        <v>10</v>
      </c>
      <c r="B56" s="194" t="s">
        <v>80</v>
      </c>
      <c r="C56" s="195"/>
      <c r="D56" s="196"/>
      <c r="E56" s="197">
        <f>+'ATT SALLE R+2'!$G$15*1995*D56</f>
        <v>0</v>
      </c>
      <c r="F56" s="198">
        <f>+'ATT SALLE R+2'!G53</f>
        <v>0</v>
      </c>
      <c r="G56" s="199">
        <f t="shared" si="0"/>
        <v>0</v>
      </c>
    </row>
    <row r="57" ht="13.5" customHeight="1" spans="1:7">
      <c r="A57" s="205"/>
      <c r="B57" s="206" t="s">
        <v>77</v>
      </c>
      <c r="C57" s="201"/>
      <c r="D57" s="202">
        <v>0.015</v>
      </c>
      <c r="E57" s="203">
        <f>+'ATT SALLE R+2'!$G$15*1995*D57</f>
        <v>67780.125</v>
      </c>
      <c r="F57" s="204">
        <f>+'ATT SALLE R+2'!G54</f>
        <v>0</v>
      </c>
      <c r="G57" s="203">
        <f t="shared" si="0"/>
        <v>0</v>
      </c>
    </row>
    <row r="58" ht="13.5" customHeight="1" spans="1:7">
      <c r="A58" s="205"/>
      <c r="B58" s="206" t="s">
        <v>78</v>
      </c>
      <c r="C58" s="201"/>
      <c r="D58" s="202">
        <v>0.015</v>
      </c>
      <c r="E58" s="203">
        <f>+'ATT SALLE R+2'!$G$15*1995*D58</f>
        <v>67780.125</v>
      </c>
      <c r="F58" s="204">
        <f>+'ATT SALLE R+2'!G55</f>
        <v>0</v>
      </c>
      <c r="G58" s="203">
        <f t="shared" si="0"/>
        <v>0</v>
      </c>
    </row>
    <row r="59" ht="13.5" customHeight="1" spans="1:7">
      <c r="A59" s="205"/>
      <c r="B59" s="206" t="s">
        <v>81</v>
      </c>
      <c r="C59" s="201"/>
      <c r="D59" s="202">
        <v>0.015</v>
      </c>
      <c r="E59" s="203">
        <f>+'ATT SALLE R+2'!$G$15*1995*D59</f>
        <v>67780.125</v>
      </c>
      <c r="F59" s="204">
        <f>+'ATT SALLE R+2'!G56</f>
        <v>0</v>
      </c>
      <c r="G59" s="203">
        <f t="shared" si="0"/>
        <v>0</v>
      </c>
    </row>
    <row r="60" ht="13.5" customHeight="1" spans="1:7">
      <c r="A60" s="193">
        <v>11</v>
      </c>
      <c r="B60" s="207" t="s">
        <v>82</v>
      </c>
      <c r="C60" s="208"/>
      <c r="D60" s="196"/>
      <c r="E60" s="197">
        <f>+'ATT SALLE R+2'!$G$15*1995*D60</f>
        <v>0</v>
      </c>
      <c r="F60" s="198">
        <f>+'ATT SALLE R+2'!G57</f>
        <v>0</v>
      </c>
      <c r="G60" s="199">
        <f t="shared" si="0"/>
        <v>0</v>
      </c>
    </row>
    <row r="61" ht="13.5" customHeight="1" spans="1:7">
      <c r="A61" s="205"/>
      <c r="B61" s="206" t="s">
        <v>83</v>
      </c>
      <c r="C61" s="201"/>
      <c r="D61" s="202">
        <v>0.0275</v>
      </c>
      <c r="E61" s="203">
        <f>+'ATT SALLE R+2'!$G$15*1995*D61</f>
        <v>124263.5625</v>
      </c>
      <c r="F61" s="204">
        <f>+'ATT SALLE R+2'!G58</f>
        <v>0</v>
      </c>
      <c r="G61" s="203">
        <f t="shared" si="0"/>
        <v>0</v>
      </c>
    </row>
    <row r="62" ht="13.5" customHeight="1" spans="1:7">
      <c r="A62" s="205"/>
      <c r="B62" s="206" t="s">
        <v>84</v>
      </c>
      <c r="C62" s="201"/>
      <c r="D62" s="202">
        <v>0.02</v>
      </c>
      <c r="E62" s="203">
        <f>+'ATT SALLE R+2'!$G$15*1995*D62</f>
        <v>90373.5</v>
      </c>
      <c r="F62" s="204">
        <f>+'ATT SALLE R+2'!G59</f>
        <v>0.328918322295805</v>
      </c>
      <c r="G62" s="203">
        <f t="shared" si="0"/>
        <v>29725.5</v>
      </c>
    </row>
    <row r="63" ht="13.5" customHeight="1" spans="1:7">
      <c r="A63" s="209"/>
      <c r="B63" s="210"/>
      <c r="C63" s="211"/>
      <c r="D63" s="212"/>
      <c r="E63" s="213"/>
      <c r="F63" s="214"/>
      <c r="G63" s="213"/>
    </row>
    <row r="64" ht="13.5" customHeight="1" spans="1:10">
      <c r="A64" s="215"/>
      <c r="B64" s="207" t="s">
        <v>85</v>
      </c>
      <c r="C64" s="208"/>
      <c r="D64" s="216">
        <f>SUM(D22:D62)</f>
        <v>1</v>
      </c>
      <c r="E64" s="217">
        <f>SUM(E21:E63)</f>
        <v>4518675</v>
      </c>
      <c r="F64" s="218">
        <f>G64/E64</f>
        <v>0.748351821192053</v>
      </c>
      <c r="G64" s="217">
        <f>SUM(G21:G63)</f>
        <v>3381558.665625</v>
      </c>
      <c r="I64" s="203">
        <f>+'ATT SALLE R+2'!$G$15*1995</f>
        <v>4518675</v>
      </c>
      <c r="J64" s="203">
        <f>+'ATT SALLE R+2'!$G$15</f>
        <v>2265</v>
      </c>
    </row>
    <row r="65" s="147" customFormat="1" customHeight="1" spans="1:7">
      <c r="A65" s="219"/>
      <c r="B65" s="220"/>
      <c r="C65" s="221"/>
      <c r="D65" s="222"/>
      <c r="E65" s="223"/>
      <c r="F65" s="224"/>
      <c r="G65" s="223"/>
    </row>
    <row r="66" s="147" customFormat="1" ht="15" customHeight="1" spans="1:7">
      <c r="A66" s="225" t="s">
        <v>86</v>
      </c>
      <c r="B66" s="226"/>
      <c r="C66" s="227"/>
      <c r="D66" s="228"/>
      <c r="E66" s="229"/>
      <c r="F66" s="230"/>
      <c r="G66" s="231"/>
    </row>
    <row r="67" ht="15" customHeight="1" spans="1:7">
      <c r="A67" s="188" t="s">
        <v>42</v>
      </c>
      <c r="B67" s="188" t="s">
        <v>43</v>
      </c>
      <c r="C67" s="189"/>
      <c r="D67" s="190" t="s">
        <v>87</v>
      </c>
      <c r="E67" s="191" t="s">
        <v>45</v>
      </c>
      <c r="F67" s="192" t="s">
        <v>46</v>
      </c>
      <c r="G67" s="191" t="s">
        <v>47</v>
      </c>
    </row>
    <row r="68" ht="15" customHeight="1" spans="1:7">
      <c r="A68" s="193">
        <v>1</v>
      </c>
      <c r="B68" s="194" t="s">
        <v>48</v>
      </c>
      <c r="C68" s="195"/>
      <c r="D68" s="196"/>
      <c r="E68" s="197"/>
      <c r="F68" s="198"/>
      <c r="G68" s="199"/>
    </row>
    <row r="69" ht="15" customHeight="1" spans="1:10">
      <c r="A69" s="209"/>
      <c r="B69" s="206" t="s">
        <v>49</v>
      </c>
      <c r="C69" s="201"/>
      <c r="D69" s="202">
        <v>0.3</v>
      </c>
      <c r="E69" s="203">
        <f>+'ATT BATIMENTS RDC'!$H$17*1995*D69</f>
        <v>286083</v>
      </c>
      <c r="F69" s="204">
        <f>+'ATT BATIMENTS RDC'!H21</f>
        <v>1</v>
      </c>
      <c r="G69" s="203">
        <f>+F69*E69</f>
        <v>286083</v>
      </c>
      <c r="I69">
        <f>+'ATT BATIMENTS RDC'!$H$17*1950</f>
        <v>932100</v>
      </c>
      <c r="J69" s="257">
        <f>+'ATT BATIMENTS RDC'!$H$17</f>
        <v>478</v>
      </c>
    </row>
    <row r="70" ht="15" customHeight="1" spans="1:10">
      <c r="A70" s="193">
        <v>2</v>
      </c>
      <c r="B70" s="194" t="s">
        <v>53</v>
      </c>
      <c r="C70" s="195"/>
      <c r="D70" s="196"/>
      <c r="E70" s="197">
        <f>+'ATT BATIMENTS RDC'!$H$17*1995*D70</f>
        <v>0</v>
      </c>
      <c r="F70" s="198">
        <f>+'ATT BATIMENTS RDC'!H22</f>
        <v>0</v>
      </c>
      <c r="G70" s="199">
        <f t="shared" ref="G70:G90" si="1">+F70*E70</f>
        <v>0</v>
      </c>
      <c r="J70" s="257">
        <f>SUM(J64:J69)</f>
        <v>2743</v>
      </c>
    </row>
    <row r="71" ht="15" customHeight="1" spans="1:7">
      <c r="A71" s="209"/>
      <c r="B71" s="206" t="s">
        <v>54</v>
      </c>
      <c r="C71" s="201"/>
      <c r="D71" s="202">
        <v>0.15</v>
      </c>
      <c r="E71" s="203">
        <f>+'ATT BATIMENTS RDC'!$H$17*1995*D71</f>
        <v>143041.5</v>
      </c>
      <c r="F71" s="204">
        <f>+'ATT BATIMENTS RDC'!H23</f>
        <v>0.812133891213389</v>
      </c>
      <c r="G71" s="203">
        <f t="shared" si="1"/>
        <v>116168.85</v>
      </c>
    </row>
    <row r="72" ht="15" customHeight="1" spans="1:7">
      <c r="A72" s="193">
        <v>3</v>
      </c>
      <c r="B72" s="194" t="s">
        <v>57</v>
      </c>
      <c r="C72" s="195"/>
      <c r="D72" s="196"/>
      <c r="E72" s="197">
        <f>+'ATT BATIMENTS RDC'!$H$17*1995*D72</f>
        <v>0</v>
      </c>
      <c r="F72" s="198">
        <f>+'ATT BATIMENTS RDC'!H24</f>
        <v>0</v>
      </c>
      <c r="G72" s="199">
        <f t="shared" si="1"/>
        <v>0</v>
      </c>
    </row>
    <row r="73" ht="15" customHeight="1" spans="1:7">
      <c r="A73" s="209"/>
      <c r="B73" s="206" t="s">
        <v>57</v>
      </c>
      <c r="C73" s="201"/>
      <c r="D73" s="202">
        <v>0.06</v>
      </c>
      <c r="E73" s="203">
        <f>+'ATT BATIMENTS RDC'!$H$17*1995*D73</f>
        <v>57216.6</v>
      </c>
      <c r="F73" s="204">
        <f>+'ATT BATIMENTS RDC'!H25</f>
        <v>0.5</v>
      </c>
      <c r="G73" s="203">
        <f t="shared" si="1"/>
        <v>28608.3</v>
      </c>
    </row>
    <row r="74" ht="15" customHeight="1" spans="1:7">
      <c r="A74" s="193">
        <v>4</v>
      </c>
      <c r="B74" s="194" t="s">
        <v>58</v>
      </c>
      <c r="C74" s="195"/>
      <c r="D74" s="196"/>
      <c r="E74" s="197">
        <f>+'ATT BATIMENTS RDC'!$H$17*1995*D74</f>
        <v>0</v>
      </c>
      <c r="F74" s="198">
        <f>+'ATT BATIMENTS RDC'!H26</f>
        <v>0</v>
      </c>
      <c r="G74" s="199">
        <f t="shared" si="1"/>
        <v>0</v>
      </c>
    </row>
    <row r="75" ht="15" customHeight="1" spans="1:7">
      <c r="A75" s="209"/>
      <c r="B75" s="206" t="s">
        <v>59</v>
      </c>
      <c r="C75" s="201"/>
      <c r="D75" s="202">
        <v>0.06</v>
      </c>
      <c r="E75" s="203">
        <f>+'ATT BATIMENTS RDC'!$H$17*1995*D75</f>
        <v>57216.6</v>
      </c>
      <c r="F75" s="204">
        <f>+'ATT BATIMENTS RDC'!H27</f>
        <v>0.416317991631799</v>
      </c>
      <c r="G75" s="203">
        <f t="shared" si="1"/>
        <v>23820.3</v>
      </c>
    </row>
    <row r="76" ht="15" customHeight="1" spans="1:7">
      <c r="A76" s="193">
        <v>5</v>
      </c>
      <c r="B76" s="194" t="s">
        <v>62</v>
      </c>
      <c r="C76" s="195"/>
      <c r="D76" s="196"/>
      <c r="E76" s="197">
        <f>+'ATT BATIMENTS RDC'!$H$17*1995*D76</f>
        <v>0</v>
      </c>
      <c r="F76" s="198">
        <f>+'ATT BATIMENTS RDC'!H28</f>
        <v>0</v>
      </c>
      <c r="G76" s="199">
        <f t="shared" si="1"/>
        <v>0</v>
      </c>
    </row>
    <row r="77" ht="15" customHeight="1" spans="1:7">
      <c r="A77" s="209"/>
      <c r="B77" s="206" t="s">
        <v>63</v>
      </c>
      <c r="C77" s="201"/>
      <c r="D77" s="202">
        <v>0.15</v>
      </c>
      <c r="E77" s="203">
        <f>+'ATT BATIMENTS RDC'!$H$17*1995*D77</f>
        <v>143041.5</v>
      </c>
      <c r="F77" s="204">
        <f>+'ATT BATIMENTS RDC'!H29</f>
        <v>0</v>
      </c>
      <c r="G77" s="203">
        <f t="shared" si="1"/>
        <v>0</v>
      </c>
    </row>
    <row r="78" ht="15" customHeight="1" spans="1:7">
      <c r="A78" s="193">
        <v>6</v>
      </c>
      <c r="B78" s="194" t="s">
        <v>66</v>
      </c>
      <c r="C78" s="195"/>
      <c r="D78" s="196"/>
      <c r="E78" s="197">
        <f>+'ATT BATIMENTS RDC'!$H$17*1995*D78</f>
        <v>0</v>
      </c>
      <c r="F78" s="198">
        <f>+'ATT BATIMENTS RDC'!H30</f>
        <v>0</v>
      </c>
      <c r="G78" s="199">
        <f t="shared" si="1"/>
        <v>0</v>
      </c>
    </row>
    <row r="79" ht="15" customHeight="1" spans="1:7">
      <c r="A79" s="209"/>
      <c r="B79" s="206" t="s">
        <v>67</v>
      </c>
      <c r="C79" s="201"/>
      <c r="D79" s="202">
        <v>0.09</v>
      </c>
      <c r="E79" s="203">
        <f>+'ATT BATIMENTS RDC'!$H$17*1995*D79</f>
        <v>85824.9</v>
      </c>
      <c r="F79" s="204">
        <f>+'ATT BATIMENTS RDC'!H31</f>
        <v>0.239330543933054</v>
      </c>
      <c r="G79" s="203">
        <f t="shared" si="1"/>
        <v>20540.52</v>
      </c>
    </row>
    <row r="80" ht="15" customHeight="1" spans="1:7">
      <c r="A80" s="193">
        <v>7</v>
      </c>
      <c r="B80" s="194" t="s">
        <v>70</v>
      </c>
      <c r="C80" s="195"/>
      <c r="D80" s="196"/>
      <c r="E80" s="197">
        <f>+'ATT BATIMENTS RDC'!$H$17*1995*D80</f>
        <v>0</v>
      </c>
      <c r="F80" s="198">
        <f>+'ATT BATIMENTS RDC'!H32</f>
        <v>0</v>
      </c>
      <c r="G80" s="199">
        <f t="shared" si="1"/>
        <v>0</v>
      </c>
    </row>
    <row r="81" ht="15" customHeight="1" spans="1:7">
      <c r="A81" s="209"/>
      <c r="B81" s="206" t="s">
        <v>71</v>
      </c>
      <c r="C81" s="201"/>
      <c r="D81" s="202">
        <v>0.03</v>
      </c>
      <c r="E81" s="203">
        <f>+'ATT BATIMENTS RDC'!$H$17*1995*D81</f>
        <v>28608.3</v>
      </c>
      <c r="F81" s="204">
        <f>+'ATT BATIMENTS RDC'!H33</f>
        <v>0</v>
      </c>
      <c r="G81" s="203">
        <f t="shared" si="1"/>
        <v>0</v>
      </c>
    </row>
    <row r="82" ht="15" customHeight="1" spans="1:7">
      <c r="A82" s="193">
        <v>8</v>
      </c>
      <c r="B82" s="194" t="s">
        <v>74</v>
      </c>
      <c r="C82" s="195"/>
      <c r="D82" s="196"/>
      <c r="E82" s="197">
        <f>+'ATT BATIMENTS RDC'!$H$17*1995*D82</f>
        <v>0</v>
      </c>
      <c r="F82" s="198">
        <f>+'ATT BATIMENTS RDC'!H34</f>
        <v>0</v>
      </c>
      <c r="G82" s="199">
        <f t="shared" si="1"/>
        <v>0</v>
      </c>
    </row>
    <row r="83" ht="15" customHeight="1" spans="1:7">
      <c r="A83" s="209"/>
      <c r="B83" s="206" t="s">
        <v>71</v>
      </c>
      <c r="C83" s="201"/>
      <c r="D83" s="202">
        <v>0.045</v>
      </c>
      <c r="E83" s="203">
        <f>+'ATT BATIMENTS RDC'!$H$17*1995*D83</f>
        <v>42912.45</v>
      </c>
      <c r="F83" s="204">
        <f>+'ATT BATIMENTS RDC'!H35</f>
        <v>0</v>
      </c>
      <c r="G83" s="203">
        <f t="shared" si="1"/>
        <v>0</v>
      </c>
    </row>
    <row r="84" ht="15" customHeight="1" spans="1:7">
      <c r="A84" s="193">
        <v>9</v>
      </c>
      <c r="B84" s="194" t="s">
        <v>76</v>
      </c>
      <c r="C84" s="195"/>
      <c r="D84" s="196"/>
      <c r="E84" s="197">
        <f>+'ATT BATIMENTS RDC'!$H$17*1995*D84</f>
        <v>0</v>
      </c>
      <c r="F84" s="198">
        <f>+'ATT BATIMENTS RDC'!H36</f>
        <v>0</v>
      </c>
      <c r="G84" s="199">
        <f t="shared" si="1"/>
        <v>0</v>
      </c>
    </row>
    <row r="85" ht="15" customHeight="1" spans="1:7">
      <c r="A85" s="209"/>
      <c r="B85" s="206" t="s">
        <v>77</v>
      </c>
      <c r="C85" s="201"/>
      <c r="D85" s="202">
        <v>0.0225</v>
      </c>
      <c r="E85" s="203">
        <f>+'ATT BATIMENTS RDC'!$H$17*1995*D85</f>
        <v>21456.225</v>
      </c>
      <c r="F85" s="204">
        <f>+'ATT BATIMENTS RDC'!H37</f>
        <v>0.839330543933055</v>
      </c>
      <c r="G85" s="203">
        <f t="shared" si="1"/>
        <v>18008.865</v>
      </c>
    </row>
    <row r="86" ht="15" customHeight="1" spans="1:7">
      <c r="A86" s="193">
        <v>10</v>
      </c>
      <c r="B86" s="232" t="s">
        <v>80</v>
      </c>
      <c r="C86" s="233"/>
      <c r="D86" s="196"/>
      <c r="E86" s="197">
        <f>+'ATT BATIMENTS RDC'!$H$17*1995*D86</f>
        <v>0</v>
      </c>
      <c r="F86" s="198">
        <f>+'ATT BATIMENTS RDC'!H38</f>
        <v>0</v>
      </c>
      <c r="G86" s="199">
        <f t="shared" si="1"/>
        <v>0</v>
      </c>
    </row>
    <row r="87" ht="15" customHeight="1" spans="1:7">
      <c r="A87" s="209"/>
      <c r="B87" s="206" t="s">
        <v>77</v>
      </c>
      <c r="C87" s="201"/>
      <c r="D87" s="202">
        <v>0.045</v>
      </c>
      <c r="E87" s="203">
        <f>+'ATT BATIMENTS RDC'!$H$17*1995*D87</f>
        <v>42912.45</v>
      </c>
      <c r="F87" s="204">
        <f>+'ATT BATIMENTS RDC'!H39</f>
        <v>0</v>
      </c>
      <c r="G87" s="203">
        <f t="shared" si="1"/>
        <v>0</v>
      </c>
    </row>
    <row r="88" ht="15" customHeight="1" spans="1:7">
      <c r="A88" s="193">
        <v>11</v>
      </c>
      <c r="B88" s="194" t="s">
        <v>82</v>
      </c>
      <c r="C88" s="195"/>
      <c r="D88" s="196"/>
      <c r="E88" s="197">
        <f>+'ATT BATIMENTS RDC'!$H$17*1995*D88</f>
        <v>0</v>
      </c>
      <c r="F88" s="198">
        <f>+'ATT BATIMENTS RDC'!H40</f>
        <v>0</v>
      </c>
      <c r="G88" s="199">
        <f t="shared" si="1"/>
        <v>0</v>
      </c>
    </row>
    <row r="89" ht="15" customHeight="1" spans="1:7">
      <c r="A89" s="205"/>
      <c r="B89" s="206" t="s">
        <v>83</v>
      </c>
      <c r="C89" s="201"/>
      <c r="D89" s="202">
        <v>0.0275</v>
      </c>
      <c r="E89" s="203">
        <f>+'ATT BATIMENTS RDC'!$H$17*1995*D89</f>
        <v>26224.275</v>
      </c>
      <c r="F89" s="204">
        <f>+'ATT BATIMENTS RDC'!H41</f>
        <v>0</v>
      </c>
      <c r="G89" s="203">
        <f t="shared" si="1"/>
        <v>0</v>
      </c>
    </row>
    <row r="90" ht="15" customHeight="1" spans="1:7">
      <c r="A90" s="205"/>
      <c r="B90" s="206" t="s">
        <v>84</v>
      </c>
      <c r="C90" s="201"/>
      <c r="D90" s="202">
        <v>0.02</v>
      </c>
      <c r="E90" s="203">
        <f>+'ATT BATIMENTS RDC'!$H$17*1995*D90</f>
        <v>19072.2</v>
      </c>
      <c r="F90" s="204">
        <f>+'ATT BATIMENTS RDC'!H42</f>
        <v>0</v>
      </c>
      <c r="G90" s="203">
        <f t="shared" si="1"/>
        <v>0</v>
      </c>
    </row>
    <row r="91" ht="10.5" customHeight="1" spans="1:7">
      <c r="A91" s="209"/>
      <c r="B91" s="210"/>
      <c r="C91" s="211"/>
      <c r="D91" s="212"/>
      <c r="E91" s="213"/>
      <c r="F91" s="214"/>
      <c r="G91" s="213"/>
    </row>
    <row r="92" customHeight="1" spans="1:7">
      <c r="A92" s="215"/>
      <c r="B92" s="207" t="s">
        <v>88</v>
      </c>
      <c r="C92" s="208"/>
      <c r="D92" s="216">
        <f>+SUM(D68:D91)</f>
        <v>1</v>
      </c>
      <c r="E92" s="217">
        <f>SUM(E68:E91)</f>
        <v>953610</v>
      </c>
      <c r="F92" s="234">
        <f>G92/E92</f>
        <v>0.517223849372385</v>
      </c>
      <c r="G92" s="235">
        <f>SUM(G68:G91)</f>
        <v>493229.835</v>
      </c>
    </row>
    <row r="93" customHeight="1" spans="1:7">
      <c r="A93" s="236"/>
      <c r="B93" s="237" t="s">
        <v>89</v>
      </c>
      <c r="C93" s="238"/>
      <c r="D93" s="239"/>
      <c r="E93" s="240">
        <f>+E92+E64</f>
        <v>5472285</v>
      </c>
      <c r="F93" s="234">
        <f>G93/E93</f>
        <v>0.708075054684652</v>
      </c>
      <c r="G93" s="235">
        <f>+G64+G92</f>
        <v>3874788.500625</v>
      </c>
    </row>
    <row r="94" customHeight="1" spans="4:4">
      <c r="D94" s="149"/>
    </row>
    <row r="95" customHeight="1" spans="1:7">
      <c r="A95" s="188" t="s">
        <v>42</v>
      </c>
      <c r="B95" s="188" t="s">
        <v>43</v>
      </c>
      <c r="C95" s="189"/>
      <c r="D95" s="190" t="s">
        <v>90</v>
      </c>
      <c r="E95" s="191" t="s">
        <v>45</v>
      </c>
      <c r="F95" s="192" t="s">
        <v>46</v>
      </c>
      <c r="G95" s="191" t="s">
        <v>47</v>
      </c>
    </row>
    <row r="96" customHeight="1" spans="1:7">
      <c r="A96" s="241"/>
      <c r="B96" s="242" t="s">
        <v>91</v>
      </c>
      <c r="C96" s="243"/>
      <c r="D96" s="244">
        <v>1</v>
      </c>
      <c r="E96" s="245">
        <f>522.5*363</f>
        <v>189667.5</v>
      </c>
      <c r="F96" s="246">
        <f>+'ATT MUR DE CLOTURE'!E21</f>
        <v>0.5</v>
      </c>
      <c r="G96" s="245">
        <f>+F96*E96</f>
        <v>94833.75</v>
      </c>
    </row>
    <row r="97" customHeight="1" spans="1:7">
      <c r="A97" s="236"/>
      <c r="B97" s="237" t="s">
        <v>92</v>
      </c>
      <c r="C97" s="238"/>
      <c r="D97" s="239"/>
      <c r="E97" s="240">
        <f>E96</f>
        <v>189667.5</v>
      </c>
      <c r="F97" s="234">
        <f>G97/E97</f>
        <v>0.5</v>
      </c>
      <c r="G97" s="235">
        <f>G96</f>
        <v>94833.75</v>
      </c>
    </row>
    <row r="98" customHeight="1" spans="4:4">
      <c r="D98" s="149"/>
    </row>
    <row r="99" customHeight="1" spans="1:7">
      <c r="A99" s="188" t="s">
        <v>42</v>
      </c>
      <c r="B99" s="188" t="s">
        <v>43</v>
      </c>
      <c r="C99" s="189"/>
      <c r="D99" s="190" t="s">
        <v>90</v>
      </c>
      <c r="E99" s="191" t="s">
        <v>45</v>
      </c>
      <c r="F99" s="192" t="s">
        <v>46</v>
      </c>
      <c r="G99" s="191" t="s">
        <v>47</v>
      </c>
    </row>
    <row r="100" customHeight="1" spans="1:7">
      <c r="A100" s="241"/>
      <c r="B100" s="242" t="s">
        <v>93</v>
      </c>
      <c r="C100" s="243"/>
      <c r="D100" s="244">
        <v>1</v>
      </c>
      <c r="E100" s="245">
        <f>285*1222</f>
        <v>348270</v>
      </c>
      <c r="F100" s="246">
        <f>+'ATT TERRAINS'!E21</f>
        <v>0</v>
      </c>
      <c r="G100" s="247">
        <f>+F100*E100</f>
        <v>0</v>
      </c>
    </row>
    <row r="101" customHeight="1" spans="1:7">
      <c r="A101" s="236"/>
      <c r="B101" s="237" t="s">
        <v>94</v>
      </c>
      <c r="C101" s="238"/>
      <c r="D101" s="239"/>
      <c r="E101" s="240">
        <f>E100</f>
        <v>348270</v>
      </c>
      <c r="F101" s="234">
        <f>G101/E101</f>
        <v>0</v>
      </c>
      <c r="G101" s="235">
        <f>G100</f>
        <v>0</v>
      </c>
    </row>
    <row r="102" customHeight="1" spans="1:7">
      <c r="A102" s="236"/>
      <c r="B102" s="237" t="s">
        <v>95</v>
      </c>
      <c r="C102" s="238"/>
      <c r="D102" s="239"/>
      <c r="E102" s="240">
        <f>+E101+E97+E93</f>
        <v>6010222.5</v>
      </c>
      <c r="F102" s="248">
        <f>G102/E102</f>
        <v>0.660478418332267</v>
      </c>
      <c r="G102" s="249">
        <f>+G101+G97+G93</f>
        <v>3969622.250625</v>
      </c>
    </row>
    <row r="103" customHeight="1" spans="4:5">
      <c r="D103" s="149"/>
      <c r="E103" s="250"/>
    </row>
    <row r="104" customHeight="1" spans="4:4">
      <c r="D104" s="149"/>
    </row>
    <row r="105" customHeight="1" spans="3:5">
      <c r="C105" s="251" t="s">
        <v>96</v>
      </c>
      <c r="D105" s="251"/>
      <c r="E105" s="251"/>
    </row>
    <row r="106" customHeight="1" spans="4:4">
      <c r="D106" s="149"/>
    </row>
    <row r="107" customHeight="1" spans="1:7">
      <c r="A107" s="252"/>
      <c r="B107" s="253"/>
      <c r="C107" s="253"/>
      <c r="D107" s="253"/>
      <c r="E107" s="253"/>
      <c r="F107" s="254"/>
      <c r="G107" s="255"/>
    </row>
    <row r="108" customHeight="1" spans="1:7">
      <c r="A108" s="256" t="s">
        <v>97</v>
      </c>
      <c r="B108" s="256"/>
      <c r="C108" s="256"/>
      <c r="D108" s="256"/>
      <c r="E108" s="256"/>
      <c r="F108" s="256"/>
      <c r="G108" s="255">
        <f>G102</f>
        <v>3969622.250625</v>
      </c>
    </row>
    <row r="109" customFormat="1" customHeight="1" spans="1:7">
      <c r="A109" s="256" t="s">
        <v>98</v>
      </c>
      <c r="B109" s="256"/>
      <c r="C109" s="256"/>
      <c r="D109" s="256"/>
      <c r="E109" s="256"/>
      <c r="F109" s="256"/>
      <c r="G109" s="255">
        <f>G108/6</f>
        <v>661603.7084375</v>
      </c>
    </row>
    <row r="110" customHeight="1" spans="1:7">
      <c r="A110" s="256" t="s">
        <v>99</v>
      </c>
      <c r="B110" s="256"/>
      <c r="C110" s="256"/>
      <c r="D110" s="256"/>
      <c r="E110" s="256"/>
      <c r="F110" s="256"/>
      <c r="G110" s="255">
        <f>G108*10%</f>
        <v>396962.2250625</v>
      </c>
    </row>
    <row r="111" customHeight="1" spans="1:7">
      <c r="A111" s="252" t="s">
        <v>100</v>
      </c>
      <c r="B111" s="253"/>
      <c r="C111" s="253"/>
      <c r="D111" s="253"/>
      <c r="E111" s="253"/>
      <c r="F111" s="254"/>
      <c r="G111" s="255">
        <f>G108-G110</f>
        <v>3572660.0255625</v>
      </c>
    </row>
    <row r="112" customHeight="1" spans="1:7">
      <c r="A112" s="256" t="s">
        <v>101</v>
      </c>
      <c r="B112" s="256"/>
      <c r="C112" s="256"/>
      <c r="D112" s="256"/>
      <c r="E112" s="256"/>
      <c r="F112" s="256"/>
      <c r="G112" s="255">
        <v>2170794.45</v>
      </c>
    </row>
    <row r="113" customHeight="1" spans="1:7">
      <c r="A113" s="256" t="s">
        <v>102</v>
      </c>
      <c r="B113" s="256"/>
      <c r="C113" s="256"/>
      <c r="D113" s="256"/>
      <c r="E113" s="256"/>
      <c r="F113" s="256"/>
      <c r="G113" s="255">
        <f>G111-G112</f>
        <v>1401865.5755625</v>
      </c>
    </row>
    <row r="114" customHeight="1" spans="4:4">
      <c r="D114" s="149"/>
    </row>
    <row r="115" customHeight="1" spans="4:4">
      <c r="D115" s="149"/>
    </row>
    <row r="116" customHeight="1" spans="4:4">
      <c r="D116" s="149"/>
    </row>
    <row r="117" customHeight="1" spans="4:4">
      <c r="D117" s="149"/>
    </row>
    <row r="118" customHeight="1" spans="4:4">
      <c r="D118" s="149"/>
    </row>
    <row r="119" customHeight="1" spans="4:4">
      <c r="D119" s="149"/>
    </row>
    <row r="120" customHeight="1" spans="4:4">
      <c r="D120" s="149"/>
    </row>
    <row r="121" customHeight="1" spans="4:4">
      <c r="D121" s="149"/>
    </row>
    <row r="122" customHeight="1" spans="4:4">
      <c r="D122" s="149"/>
    </row>
    <row r="123" customHeight="1" spans="4:4">
      <c r="D123" s="149"/>
    </row>
    <row r="124" customHeight="1" spans="4:4">
      <c r="D124" s="149"/>
    </row>
    <row r="125" customHeight="1" spans="4:4">
      <c r="D125" s="149"/>
    </row>
    <row r="126" customHeight="1" spans="4:4">
      <c r="D126" s="149"/>
    </row>
    <row r="127" customHeight="1" spans="4:4">
      <c r="D127" s="149"/>
    </row>
    <row r="128" customHeight="1" spans="4:4">
      <c r="D128" s="149"/>
    </row>
    <row r="129" customHeight="1" spans="4:4">
      <c r="D129" s="149"/>
    </row>
    <row r="130" customHeight="1" spans="1:7">
      <c r="A130" s="148"/>
      <c r="B130" s="148"/>
      <c r="C130" s="148"/>
      <c r="D130" s="148"/>
      <c r="E130" s="148"/>
      <c r="F130" s="148"/>
      <c r="G130" s="148"/>
    </row>
    <row r="131" customHeight="1" spans="1:7">
      <c r="A131" s="148"/>
      <c r="B131" s="148"/>
      <c r="C131" s="148"/>
      <c r="D131" s="148"/>
      <c r="E131" s="148"/>
      <c r="F131" s="148"/>
      <c r="G131" s="148"/>
    </row>
    <row r="132" customHeight="1" spans="1:7">
      <c r="A132" s="148"/>
      <c r="B132" s="148"/>
      <c r="C132" s="148"/>
      <c r="D132" s="148"/>
      <c r="E132" s="148"/>
      <c r="F132" s="148"/>
      <c r="G132" s="148"/>
    </row>
    <row r="133" customHeight="1" spans="1:7">
      <c r="A133" s="148"/>
      <c r="B133" s="148"/>
      <c r="C133" s="148"/>
      <c r="D133" s="148"/>
      <c r="E133" s="148"/>
      <c r="F133" s="148"/>
      <c r="G133" s="148"/>
    </row>
    <row r="134" customHeight="1" spans="1:7">
      <c r="A134" s="148"/>
      <c r="B134" s="148"/>
      <c r="C134" s="148"/>
      <c r="D134" s="148"/>
      <c r="E134" s="148"/>
      <c r="F134" s="148"/>
      <c r="G134" s="148"/>
    </row>
    <row r="135" customHeight="1" spans="1:7">
      <c r="A135" s="148"/>
      <c r="B135" s="148"/>
      <c r="C135" s="148"/>
      <c r="D135" s="148"/>
      <c r="E135" s="148"/>
      <c r="F135" s="148"/>
      <c r="G135" s="148"/>
    </row>
    <row r="136" customHeight="1" spans="1:7">
      <c r="A136" s="148"/>
      <c r="B136" s="148"/>
      <c r="C136" s="148"/>
      <c r="D136" s="148"/>
      <c r="E136" s="148"/>
      <c r="F136" s="148"/>
      <c r="G136" s="148"/>
    </row>
  </sheetData>
  <mergeCells count="51">
    <mergeCell ref="E6:G6"/>
    <mergeCell ref="E7:G7"/>
    <mergeCell ref="E8:G8"/>
    <mergeCell ref="A10:D10"/>
    <mergeCell ref="C11:D11"/>
    <mergeCell ref="C12:D12"/>
    <mergeCell ref="C13:D13"/>
    <mergeCell ref="E13:G13"/>
    <mergeCell ref="C14:D14"/>
    <mergeCell ref="E14:G14"/>
    <mergeCell ref="B20:C20"/>
    <mergeCell ref="B21:C21"/>
    <mergeCell ref="B26:C26"/>
    <mergeCell ref="B30:C30"/>
    <mergeCell ref="B32:C32"/>
    <mergeCell ref="B36:C36"/>
    <mergeCell ref="B40:C40"/>
    <mergeCell ref="B44:C44"/>
    <mergeCell ref="B48:C48"/>
    <mergeCell ref="B52:C52"/>
    <mergeCell ref="B56:C56"/>
    <mergeCell ref="B60:C60"/>
    <mergeCell ref="B64:C64"/>
    <mergeCell ref="B67:C67"/>
    <mergeCell ref="B68:C68"/>
    <mergeCell ref="B70:C70"/>
    <mergeCell ref="B72:C72"/>
    <mergeCell ref="B74:C74"/>
    <mergeCell ref="B76:C76"/>
    <mergeCell ref="B78:C78"/>
    <mergeCell ref="B80:C80"/>
    <mergeCell ref="B82:C82"/>
    <mergeCell ref="B84:C84"/>
    <mergeCell ref="B86:C86"/>
    <mergeCell ref="B88:C88"/>
    <mergeCell ref="B95:C95"/>
    <mergeCell ref="B97:C97"/>
    <mergeCell ref="B99:C99"/>
    <mergeCell ref="B101:C101"/>
    <mergeCell ref="B102:C102"/>
    <mergeCell ref="C105:E105"/>
    <mergeCell ref="A107:F107"/>
    <mergeCell ref="A108:F108"/>
    <mergeCell ref="A109:F109"/>
    <mergeCell ref="A110:F110"/>
    <mergeCell ref="A111:F111"/>
    <mergeCell ref="A112:F112"/>
    <mergeCell ref="A113:F113"/>
    <mergeCell ref="A130:G136"/>
    <mergeCell ref="A1:G4"/>
    <mergeCell ref="A6:D9"/>
  </mergeCells>
  <printOptions horizontalCentered="1"/>
  <pageMargins left="0" right="0" top="0" bottom="0" header="0.393700787401575" footer="0.31496062992126"/>
  <pageSetup paperSize="9" scale="75" orientation="portrait"/>
  <headerFooter>
    <oddFooter>&amp;CGIDNA SARL, Capital au : 2 000 000 dh  86 Avenue  Alkiraoune  Narjiss A, Fès. Fax : 0535 96 05 11 TEL / Fax : 0522 58 42 13  email : contact @outlook.com   R.C Fès N°25443    Patente : 13270086  CNSS: 7137202   IFN° : 4502769&amp;RPage &amp;P de &amp;N</oddFooter>
  </headerFooter>
  <rowBreaks count="1" manualBreakCount="1">
    <brk id="64" max="6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</sheetPr>
  <dimension ref="B2:E22"/>
  <sheetViews>
    <sheetView view="pageBreakPreview" zoomScale="60" zoomScaleNormal="100" workbookViewId="0">
      <selection activeCell="D21" sqref="D21:E21"/>
    </sheetView>
  </sheetViews>
  <sheetFormatPr defaultColWidth="11" defaultRowHeight="14.4" outlineLevelCol="4"/>
  <cols>
    <col min="3" max="3" width="16.8518518518519" customWidth="1"/>
    <col min="5" max="5" width="22.5740740740741" customWidth="1"/>
  </cols>
  <sheetData>
    <row r="2" ht="35.25" customHeight="1"/>
    <row r="8" ht="15" customHeight="1"/>
    <row r="10" ht="15.15"/>
    <row r="11" spans="2:5">
      <c r="B11" s="130" t="s">
        <v>103</v>
      </c>
      <c r="C11" s="131"/>
      <c r="D11" s="131"/>
      <c r="E11" s="132"/>
    </row>
    <row r="12" spans="2:5">
      <c r="B12" s="133"/>
      <c r="C12" s="134"/>
      <c r="D12" s="134"/>
      <c r="E12" s="135"/>
    </row>
    <row r="13" spans="2:5">
      <c r="B13" s="133"/>
      <c r="C13" s="134"/>
      <c r="D13" s="134"/>
      <c r="E13" s="135"/>
    </row>
    <row r="14" ht="15.15" spans="2:5">
      <c r="B14" s="136"/>
      <c r="C14" s="137"/>
      <c r="D14" s="137"/>
      <c r="E14" s="138"/>
    </row>
    <row r="15" ht="15" customHeight="1" spans="2:5">
      <c r="B15" s="130" t="s">
        <v>104</v>
      </c>
      <c r="C15" s="131"/>
      <c r="D15" s="131"/>
      <c r="E15" s="132"/>
    </row>
    <row r="16" ht="15" customHeight="1" spans="2:5">
      <c r="B16" s="133"/>
      <c r="C16" s="134"/>
      <c r="D16" s="134"/>
      <c r="E16" s="135"/>
    </row>
    <row r="17" ht="15" customHeight="1" spans="2:5">
      <c r="B17" s="133"/>
      <c r="C17" s="134"/>
      <c r="D17" s="134"/>
      <c r="E17" s="135"/>
    </row>
    <row r="18" ht="87" customHeight="1" spans="2:5">
      <c r="B18" s="136"/>
      <c r="C18" s="137"/>
      <c r="D18" s="137"/>
      <c r="E18" s="138"/>
    </row>
    <row r="19" ht="23.25" customHeight="1" spans="2:5">
      <c r="B19" s="130" t="s">
        <v>30</v>
      </c>
      <c r="C19" s="131"/>
      <c r="D19" s="131"/>
      <c r="E19" s="132"/>
    </row>
    <row r="20" ht="23.4" spans="2:5">
      <c r="B20" s="139" t="s">
        <v>31</v>
      </c>
      <c r="C20" s="140"/>
      <c r="D20" s="141" t="s">
        <v>35</v>
      </c>
      <c r="E20" s="142"/>
    </row>
    <row r="21" ht="23.4" spans="2:5">
      <c r="B21" s="139" t="s">
        <v>36</v>
      </c>
      <c r="C21" s="140"/>
      <c r="D21" s="141"/>
      <c r="E21" s="142"/>
    </row>
    <row r="22" ht="24.15" spans="2:5">
      <c r="B22" s="143" t="s">
        <v>105</v>
      </c>
      <c r="C22" s="144"/>
      <c r="D22" s="145" t="s">
        <v>106</v>
      </c>
      <c r="E22" s="146"/>
    </row>
  </sheetData>
  <mergeCells count="6">
    <mergeCell ref="B19:E19"/>
    <mergeCell ref="D20:E20"/>
    <mergeCell ref="D21:E21"/>
    <mergeCell ref="D22:E22"/>
    <mergeCell ref="B11:E14"/>
    <mergeCell ref="B15:E18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view="pageBreakPreview" zoomScaleNormal="100" topLeftCell="A42" workbookViewId="0">
      <selection activeCell="F6" sqref="F6"/>
    </sheetView>
  </sheetViews>
  <sheetFormatPr defaultColWidth="11" defaultRowHeight="14.4"/>
  <cols>
    <col min="1" max="1" width="4.13888888888889" customWidth="1"/>
    <col min="2" max="2" width="30.8518518518519" customWidth="1"/>
    <col min="3" max="3" width="27.8518518518519" customWidth="1"/>
    <col min="4" max="4" width="17.1388888888889" style="1" customWidth="1"/>
    <col min="5" max="5" width="20.8518518518519" style="1" customWidth="1"/>
    <col min="6" max="6" width="17.1388888888889" style="1" customWidth="1"/>
    <col min="7" max="7" width="17.1388888888889" style="2" customWidth="1"/>
    <col min="9" max="9" width="20.712962962963" customWidth="1"/>
    <col min="257" max="257" width="4.13888888888889" customWidth="1"/>
    <col min="258" max="258" width="30.8518518518519" customWidth="1"/>
    <col min="259" max="259" width="27.8518518518519" customWidth="1"/>
    <col min="260" max="260" width="20.5740740740741" customWidth="1"/>
    <col min="261" max="261" width="17.5740740740741" customWidth="1"/>
    <col min="513" max="513" width="4.13888888888889" customWidth="1"/>
    <col min="514" max="514" width="30.8518518518519" customWidth="1"/>
    <col min="515" max="515" width="27.8518518518519" customWidth="1"/>
    <col min="516" max="516" width="20.5740740740741" customWidth="1"/>
    <col min="517" max="517" width="17.5740740740741" customWidth="1"/>
    <col min="769" max="769" width="4.13888888888889" customWidth="1"/>
    <col min="770" max="770" width="30.8518518518519" customWidth="1"/>
    <col min="771" max="771" width="27.8518518518519" customWidth="1"/>
    <col min="772" max="772" width="20.5740740740741" customWidth="1"/>
    <col min="773" max="773" width="17.5740740740741" customWidth="1"/>
    <col min="1025" max="1025" width="4.13888888888889" customWidth="1"/>
    <col min="1026" max="1026" width="30.8518518518519" customWidth="1"/>
    <col min="1027" max="1027" width="27.8518518518519" customWidth="1"/>
    <col min="1028" max="1028" width="20.5740740740741" customWidth="1"/>
    <col min="1029" max="1029" width="17.5740740740741" customWidth="1"/>
    <col min="1281" max="1281" width="4.13888888888889" customWidth="1"/>
    <col min="1282" max="1282" width="30.8518518518519" customWidth="1"/>
    <col min="1283" max="1283" width="27.8518518518519" customWidth="1"/>
    <col min="1284" max="1284" width="20.5740740740741" customWidth="1"/>
    <col min="1285" max="1285" width="17.5740740740741" customWidth="1"/>
    <col min="1537" max="1537" width="4.13888888888889" customWidth="1"/>
    <col min="1538" max="1538" width="30.8518518518519" customWidth="1"/>
    <col min="1539" max="1539" width="27.8518518518519" customWidth="1"/>
    <col min="1540" max="1540" width="20.5740740740741" customWidth="1"/>
    <col min="1541" max="1541" width="17.5740740740741" customWidth="1"/>
    <col min="1793" max="1793" width="4.13888888888889" customWidth="1"/>
    <col min="1794" max="1794" width="30.8518518518519" customWidth="1"/>
    <col min="1795" max="1795" width="27.8518518518519" customWidth="1"/>
    <col min="1796" max="1796" width="20.5740740740741" customWidth="1"/>
    <col min="1797" max="1797" width="17.5740740740741" customWidth="1"/>
    <col min="2049" max="2049" width="4.13888888888889" customWidth="1"/>
    <col min="2050" max="2050" width="30.8518518518519" customWidth="1"/>
    <col min="2051" max="2051" width="27.8518518518519" customWidth="1"/>
    <col min="2052" max="2052" width="20.5740740740741" customWidth="1"/>
    <col min="2053" max="2053" width="17.5740740740741" customWidth="1"/>
    <col min="2305" max="2305" width="4.13888888888889" customWidth="1"/>
    <col min="2306" max="2306" width="30.8518518518519" customWidth="1"/>
    <col min="2307" max="2307" width="27.8518518518519" customWidth="1"/>
    <col min="2308" max="2308" width="20.5740740740741" customWidth="1"/>
    <col min="2309" max="2309" width="17.5740740740741" customWidth="1"/>
    <col min="2561" max="2561" width="4.13888888888889" customWidth="1"/>
    <col min="2562" max="2562" width="30.8518518518519" customWidth="1"/>
    <col min="2563" max="2563" width="27.8518518518519" customWidth="1"/>
    <col min="2564" max="2564" width="20.5740740740741" customWidth="1"/>
    <col min="2565" max="2565" width="17.5740740740741" customWidth="1"/>
    <col min="2817" max="2817" width="4.13888888888889" customWidth="1"/>
    <col min="2818" max="2818" width="30.8518518518519" customWidth="1"/>
    <col min="2819" max="2819" width="27.8518518518519" customWidth="1"/>
    <col min="2820" max="2820" width="20.5740740740741" customWidth="1"/>
    <col min="2821" max="2821" width="17.5740740740741" customWidth="1"/>
    <col min="3073" max="3073" width="4.13888888888889" customWidth="1"/>
    <col min="3074" max="3074" width="30.8518518518519" customWidth="1"/>
    <col min="3075" max="3075" width="27.8518518518519" customWidth="1"/>
    <col min="3076" max="3076" width="20.5740740740741" customWidth="1"/>
    <col min="3077" max="3077" width="17.5740740740741" customWidth="1"/>
    <col min="3329" max="3329" width="4.13888888888889" customWidth="1"/>
    <col min="3330" max="3330" width="30.8518518518519" customWidth="1"/>
    <col min="3331" max="3331" width="27.8518518518519" customWidth="1"/>
    <col min="3332" max="3332" width="20.5740740740741" customWidth="1"/>
    <col min="3333" max="3333" width="17.5740740740741" customWidth="1"/>
    <col min="3585" max="3585" width="4.13888888888889" customWidth="1"/>
    <col min="3586" max="3586" width="30.8518518518519" customWidth="1"/>
    <col min="3587" max="3587" width="27.8518518518519" customWidth="1"/>
    <col min="3588" max="3588" width="20.5740740740741" customWidth="1"/>
    <col min="3589" max="3589" width="17.5740740740741" customWidth="1"/>
    <col min="3841" max="3841" width="4.13888888888889" customWidth="1"/>
    <col min="3842" max="3842" width="30.8518518518519" customWidth="1"/>
    <col min="3843" max="3843" width="27.8518518518519" customWidth="1"/>
    <col min="3844" max="3844" width="20.5740740740741" customWidth="1"/>
    <col min="3845" max="3845" width="17.5740740740741" customWidth="1"/>
    <col min="4097" max="4097" width="4.13888888888889" customWidth="1"/>
    <col min="4098" max="4098" width="30.8518518518519" customWidth="1"/>
    <col min="4099" max="4099" width="27.8518518518519" customWidth="1"/>
    <col min="4100" max="4100" width="20.5740740740741" customWidth="1"/>
    <col min="4101" max="4101" width="17.5740740740741" customWidth="1"/>
    <col min="4353" max="4353" width="4.13888888888889" customWidth="1"/>
    <col min="4354" max="4354" width="30.8518518518519" customWidth="1"/>
    <col min="4355" max="4355" width="27.8518518518519" customWidth="1"/>
    <col min="4356" max="4356" width="20.5740740740741" customWidth="1"/>
    <col min="4357" max="4357" width="17.5740740740741" customWidth="1"/>
    <col min="4609" max="4609" width="4.13888888888889" customWidth="1"/>
    <col min="4610" max="4610" width="30.8518518518519" customWidth="1"/>
    <col min="4611" max="4611" width="27.8518518518519" customWidth="1"/>
    <col min="4612" max="4612" width="20.5740740740741" customWidth="1"/>
    <col min="4613" max="4613" width="17.5740740740741" customWidth="1"/>
    <col min="4865" max="4865" width="4.13888888888889" customWidth="1"/>
    <col min="4866" max="4866" width="30.8518518518519" customWidth="1"/>
    <col min="4867" max="4867" width="27.8518518518519" customWidth="1"/>
    <col min="4868" max="4868" width="20.5740740740741" customWidth="1"/>
    <col min="4869" max="4869" width="17.5740740740741" customWidth="1"/>
    <col min="5121" max="5121" width="4.13888888888889" customWidth="1"/>
    <col min="5122" max="5122" width="30.8518518518519" customWidth="1"/>
    <col min="5123" max="5123" width="27.8518518518519" customWidth="1"/>
    <col min="5124" max="5124" width="20.5740740740741" customWidth="1"/>
    <col min="5125" max="5125" width="17.5740740740741" customWidth="1"/>
    <col min="5377" max="5377" width="4.13888888888889" customWidth="1"/>
    <col min="5378" max="5378" width="30.8518518518519" customWidth="1"/>
    <col min="5379" max="5379" width="27.8518518518519" customWidth="1"/>
    <col min="5380" max="5380" width="20.5740740740741" customWidth="1"/>
    <col min="5381" max="5381" width="17.5740740740741" customWidth="1"/>
    <col min="5633" max="5633" width="4.13888888888889" customWidth="1"/>
    <col min="5634" max="5634" width="30.8518518518519" customWidth="1"/>
    <col min="5635" max="5635" width="27.8518518518519" customWidth="1"/>
    <col min="5636" max="5636" width="20.5740740740741" customWidth="1"/>
    <col min="5637" max="5637" width="17.5740740740741" customWidth="1"/>
    <col min="5889" max="5889" width="4.13888888888889" customWidth="1"/>
    <col min="5890" max="5890" width="30.8518518518519" customWidth="1"/>
    <col min="5891" max="5891" width="27.8518518518519" customWidth="1"/>
    <col min="5892" max="5892" width="20.5740740740741" customWidth="1"/>
    <col min="5893" max="5893" width="17.5740740740741" customWidth="1"/>
    <col min="6145" max="6145" width="4.13888888888889" customWidth="1"/>
    <col min="6146" max="6146" width="30.8518518518519" customWidth="1"/>
    <col min="6147" max="6147" width="27.8518518518519" customWidth="1"/>
    <col min="6148" max="6148" width="20.5740740740741" customWidth="1"/>
    <col min="6149" max="6149" width="17.5740740740741" customWidth="1"/>
    <col min="6401" max="6401" width="4.13888888888889" customWidth="1"/>
    <col min="6402" max="6402" width="30.8518518518519" customWidth="1"/>
    <col min="6403" max="6403" width="27.8518518518519" customWidth="1"/>
    <col min="6404" max="6404" width="20.5740740740741" customWidth="1"/>
    <col min="6405" max="6405" width="17.5740740740741" customWidth="1"/>
    <col min="6657" max="6657" width="4.13888888888889" customWidth="1"/>
    <col min="6658" max="6658" width="30.8518518518519" customWidth="1"/>
    <col min="6659" max="6659" width="27.8518518518519" customWidth="1"/>
    <col min="6660" max="6660" width="20.5740740740741" customWidth="1"/>
    <col min="6661" max="6661" width="17.5740740740741" customWidth="1"/>
    <col min="6913" max="6913" width="4.13888888888889" customWidth="1"/>
    <col min="6914" max="6914" width="30.8518518518519" customWidth="1"/>
    <col min="6915" max="6915" width="27.8518518518519" customWidth="1"/>
    <col min="6916" max="6916" width="20.5740740740741" customWidth="1"/>
    <col min="6917" max="6917" width="17.5740740740741" customWidth="1"/>
    <col min="7169" max="7169" width="4.13888888888889" customWidth="1"/>
    <col min="7170" max="7170" width="30.8518518518519" customWidth="1"/>
    <col min="7171" max="7171" width="27.8518518518519" customWidth="1"/>
    <col min="7172" max="7172" width="20.5740740740741" customWidth="1"/>
    <col min="7173" max="7173" width="17.5740740740741" customWidth="1"/>
    <col min="7425" max="7425" width="4.13888888888889" customWidth="1"/>
    <col min="7426" max="7426" width="30.8518518518519" customWidth="1"/>
    <col min="7427" max="7427" width="27.8518518518519" customWidth="1"/>
    <col min="7428" max="7428" width="20.5740740740741" customWidth="1"/>
    <col min="7429" max="7429" width="17.5740740740741" customWidth="1"/>
    <col min="7681" max="7681" width="4.13888888888889" customWidth="1"/>
    <col min="7682" max="7682" width="30.8518518518519" customWidth="1"/>
    <col min="7683" max="7683" width="27.8518518518519" customWidth="1"/>
    <col min="7684" max="7684" width="20.5740740740741" customWidth="1"/>
    <col min="7685" max="7685" width="17.5740740740741" customWidth="1"/>
    <col min="7937" max="7937" width="4.13888888888889" customWidth="1"/>
    <col min="7938" max="7938" width="30.8518518518519" customWidth="1"/>
    <col min="7939" max="7939" width="27.8518518518519" customWidth="1"/>
    <col min="7940" max="7940" width="20.5740740740741" customWidth="1"/>
    <col min="7941" max="7941" width="17.5740740740741" customWidth="1"/>
    <col min="8193" max="8193" width="4.13888888888889" customWidth="1"/>
    <col min="8194" max="8194" width="30.8518518518519" customWidth="1"/>
    <col min="8195" max="8195" width="27.8518518518519" customWidth="1"/>
    <col min="8196" max="8196" width="20.5740740740741" customWidth="1"/>
    <col min="8197" max="8197" width="17.5740740740741" customWidth="1"/>
    <col min="8449" max="8449" width="4.13888888888889" customWidth="1"/>
    <col min="8450" max="8450" width="30.8518518518519" customWidth="1"/>
    <col min="8451" max="8451" width="27.8518518518519" customWidth="1"/>
    <col min="8452" max="8452" width="20.5740740740741" customWidth="1"/>
    <col min="8453" max="8453" width="17.5740740740741" customWidth="1"/>
    <col min="8705" max="8705" width="4.13888888888889" customWidth="1"/>
    <col min="8706" max="8706" width="30.8518518518519" customWidth="1"/>
    <col min="8707" max="8707" width="27.8518518518519" customWidth="1"/>
    <col min="8708" max="8708" width="20.5740740740741" customWidth="1"/>
    <col min="8709" max="8709" width="17.5740740740741" customWidth="1"/>
    <col min="8961" max="8961" width="4.13888888888889" customWidth="1"/>
    <col min="8962" max="8962" width="30.8518518518519" customWidth="1"/>
    <col min="8963" max="8963" width="27.8518518518519" customWidth="1"/>
    <col min="8964" max="8964" width="20.5740740740741" customWidth="1"/>
    <col min="8965" max="8965" width="17.5740740740741" customWidth="1"/>
    <col min="9217" max="9217" width="4.13888888888889" customWidth="1"/>
    <col min="9218" max="9218" width="30.8518518518519" customWidth="1"/>
    <col min="9219" max="9219" width="27.8518518518519" customWidth="1"/>
    <col min="9220" max="9220" width="20.5740740740741" customWidth="1"/>
    <col min="9221" max="9221" width="17.5740740740741" customWidth="1"/>
    <col min="9473" max="9473" width="4.13888888888889" customWidth="1"/>
    <col min="9474" max="9474" width="30.8518518518519" customWidth="1"/>
    <col min="9475" max="9475" width="27.8518518518519" customWidth="1"/>
    <col min="9476" max="9476" width="20.5740740740741" customWidth="1"/>
    <col min="9477" max="9477" width="17.5740740740741" customWidth="1"/>
    <col min="9729" max="9729" width="4.13888888888889" customWidth="1"/>
    <col min="9730" max="9730" width="30.8518518518519" customWidth="1"/>
    <col min="9731" max="9731" width="27.8518518518519" customWidth="1"/>
    <col min="9732" max="9732" width="20.5740740740741" customWidth="1"/>
    <col min="9733" max="9733" width="17.5740740740741" customWidth="1"/>
    <col min="9985" max="9985" width="4.13888888888889" customWidth="1"/>
    <col min="9986" max="9986" width="30.8518518518519" customWidth="1"/>
    <col min="9987" max="9987" width="27.8518518518519" customWidth="1"/>
    <col min="9988" max="9988" width="20.5740740740741" customWidth="1"/>
    <col min="9989" max="9989" width="17.5740740740741" customWidth="1"/>
    <col min="10241" max="10241" width="4.13888888888889" customWidth="1"/>
    <col min="10242" max="10242" width="30.8518518518519" customWidth="1"/>
    <col min="10243" max="10243" width="27.8518518518519" customWidth="1"/>
    <col min="10244" max="10244" width="20.5740740740741" customWidth="1"/>
    <col min="10245" max="10245" width="17.5740740740741" customWidth="1"/>
    <col min="10497" max="10497" width="4.13888888888889" customWidth="1"/>
    <col min="10498" max="10498" width="30.8518518518519" customWidth="1"/>
    <col min="10499" max="10499" width="27.8518518518519" customWidth="1"/>
    <col min="10500" max="10500" width="20.5740740740741" customWidth="1"/>
    <col min="10501" max="10501" width="17.5740740740741" customWidth="1"/>
    <col min="10753" max="10753" width="4.13888888888889" customWidth="1"/>
    <col min="10754" max="10754" width="30.8518518518519" customWidth="1"/>
    <col min="10755" max="10755" width="27.8518518518519" customWidth="1"/>
    <col min="10756" max="10756" width="20.5740740740741" customWidth="1"/>
    <col min="10757" max="10757" width="17.5740740740741" customWidth="1"/>
    <col min="11009" max="11009" width="4.13888888888889" customWidth="1"/>
    <col min="11010" max="11010" width="30.8518518518519" customWidth="1"/>
    <col min="11011" max="11011" width="27.8518518518519" customWidth="1"/>
    <col min="11012" max="11012" width="20.5740740740741" customWidth="1"/>
    <col min="11013" max="11013" width="17.5740740740741" customWidth="1"/>
    <col min="11265" max="11265" width="4.13888888888889" customWidth="1"/>
    <col min="11266" max="11266" width="30.8518518518519" customWidth="1"/>
    <col min="11267" max="11267" width="27.8518518518519" customWidth="1"/>
    <col min="11268" max="11268" width="20.5740740740741" customWidth="1"/>
    <col min="11269" max="11269" width="17.5740740740741" customWidth="1"/>
    <col min="11521" max="11521" width="4.13888888888889" customWidth="1"/>
    <col min="11522" max="11522" width="30.8518518518519" customWidth="1"/>
    <col min="11523" max="11523" width="27.8518518518519" customWidth="1"/>
    <col min="11524" max="11524" width="20.5740740740741" customWidth="1"/>
    <col min="11525" max="11525" width="17.5740740740741" customWidth="1"/>
    <col min="11777" max="11777" width="4.13888888888889" customWidth="1"/>
    <col min="11778" max="11778" width="30.8518518518519" customWidth="1"/>
    <col min="11779" max="11779" width="27.8518518518519" customWidth="1"/>
    <col min="11780" max="11780" width="20.5740740740741" customWidth="1"/>
    <col min="11781" max="11781" width="17.5740740740741" customWidth="1"/>
    <col min="12033" max="12033" width="4.13888888888889" customWidth="1"/>
    <col min="12034" max="12034" width="30.8518518518519" customWidth="1"/>
    <col min="12035" max="12035" width="27.8518518518519" customWidth="1"/>
    <col min="12036" max="12036" width="20.5740740740741" customWidth="1"/>
    <col min="12037" max="12037" width="17.5740740740741" customWidth="1"/>
    <col min="12289" max="12289" width="4.13888888888889" customWidth="1"/>
    <col min="12290" max="12290" width="30.8518518518519" customWidth="1"/>
    <col min="12291" max="12291" width="27.8518518518519" customWidth="1"/>
    <col min="12292" max="12292" width="20.5740740740741" customWidth="1"/>
    <col min="12293" max="12293" width="17.5740740740741" customWidth="1"/>
    <col min="12545" max="12545" width="4.13888888888889" customWidth="1"/>
    <col min="12546" max="12546" width="30.8518518518519" customWidth="1"/>
    <col min="12547" max="12547" width="27.8518518518519" customWidth="1"/>
    <col min="12548" max="12548" width="20.5740740740741" customWidth="1"/>
    <col min="12549" max="12549" width="17.5740740740741" customWidth="1"/>
    <col min="12801" max="12801" width="4.13888888888889" customWidth="1"/>
    <col min="12802" max="12802" width="30.8518518518519" customWidth="1"/>
    <col min="12803" max="12803" width="27.8518518518519" customWidth="1"/>
    <col min="12804" max="12804" width="20.5740740740741" customWidth="1"/>
    <col min="12805" max="12805" width="17.5740740740741" customWidth="1"/>
    <col min="13057" max="13057" width="4.13888888888889" customWidth="1"/>
    <col min="13058" max="13058" width="30.8518518518519" customWidth="1"/>
    <col min="13059" max="13059" width="27.8518518518519" customWidth="1"/>
    <col min="13060" max="13060" width="20.5740740740741" customWidth="1"/>
    <col min="13061" max="13061" width="17.5740740740741" customWidth="1"/>
    <col min="13313" max="13313" width="4.13888888888889" customWidth="1"/>
    <col min="13314" max="13314" width="30.8518518518519" customWidth="1"/>
    <col min="13315" max="13315" width="27.8518518518519" customWidth="1"/>
    <col min="13316" max="13316" width="20.5740740740741" customWidth="1"/>
    <col min="13317" max="13317" width="17.5740740740741" customWidth="1"/>
    <col min="13569" max="13569" width="4.13888888888889" customWidth="1"/>
    <col min="13570" max="13570" width="30.8518518518519" customWidth="1"/>
    <col min="13571" max="13571" width="27.8518518518519" customWidth="1"/>
    <col min="13572" max="13572" width="20.5740740740741" customWidth="1"/>
    <col min="13573" max="13573" width="17.5740740740741" customWidth="1"/>
    <col min="13825" max="13825" width="4.13888888888889" customWidth="1"/>
    <col min="13826" max="13826" width="30.8518518518519" customWidth="1"/>
    <col min="13827" max="13827" width="27.8518518518519" customWidth="1"/>
    <col min="13828" max="13828" width="20.5740740740741" customWidth="1"/>
    <col min="13829" max="13829" width="17.5740740740741" customWidth="1"/>
    <col min="14081" max="14081" width="4.13888888888889" customWidth="1"/>
    <col min="14082" max="14082" width="30.8518518518519" customWidth="1"/>
    <col min="14083" max="14083" width="27.8518518518519" customWidth="1"/>
    <col min="14084" max="14084" width="20.5740740740741" customWidth="1"/>
    <col min="14085" max="14085" width="17.5740740740741" customWidth="1"/>
    <col min="14337" max="14337" width="4.13888888888889" customWidth="1"/>
    <col min="14338" max="14338" width="30.8518518518519" customWidth="1"/>
    <col min="14339" max="14339" width="27.8518518518519" customWidth="1"/>
    <col min="14340" max="14340" width="20.5740740740741" customWidth="1"/>
    <col min="14341" max="14341" width="17.5740740740741" customWidth="1"/>
    <col min="14593" max="14593" width="4.13888888888889" customWidth="1"/>
    <col min="14594" max="14594" width="30.8518518518519" customWidth="1"/>
    <col min="14595" max="14595" width="27.8518518518519" customWidth="1"/>
    <col min="14596" max="14596" width="20.5740740740741" customWidth="1"/>
    <col min="14597" max="14597" width="17.5740740740741" customWidth="1"/>
    <col min="14849" max="14849" width="4.13888888888889" customWidth="1"/>
    <col min="14850" max="14850" width="30.8518518518519" customWidth="1"/>
    <col min="14851" max="14851" width="27.8518518518519" customWidth="1"/>
    <col min="14852" max="14852" width="20.5740740740741" customWidth="1"/>
    <col min="14853" max="14853" width="17.5740740740741" customWidth="1"/>
    <col min="15105" max="15105" width="4.13888888888889" customWidth="1"/>
    <col min="15106" max="15106" width="30.8518518518519" customWidth="1"/>
    <col min="15107" max="15107" width="27.8518518518519" customWidth="1"/>
    <col min="15108" max="15108" width="20.5740740740741" customWidth="1"/>
    <col min="15109" max="15109" width="17.5740740740741" customWidth="1"/>
    <col min="15361" max="15361" width="4.13888888888889" customWidth="1"/>
    <col min="15362" max="15362" width="30.8518518518519" customWidth="1"/>
    <col min="15363" max="15363" width="27.8518518518519" customWidth="1"/>
    <col min="15364" max="15364" width="20.5740740740741" customWidth="1"/>
    <col min="15365" max="15365" width="17.5740740740741" customWidth="1"/>
    <col min="15617" max="15617" width="4.13888888888889" customWidth="1"/>
    <col min="15618" max="15618" width="30.8518518518519" customWidth="1"/>
    <col min="15619" max="15619" width="27.8518518518519" customWidth="1"/>
    <col min="15620" max="15620" width="20.5740740740741" customWidth="1"/>
    <col min="15621" max="15621" width="17.5740740740741" customWidth="1"/>
    <col min="15873" max="15873" width="4.13888888888889" customWidth="1"/>
    <col min="15874" max="15874" width="30.8518518518519" customWidth="1"/>
    <col min="15875" max="15875" width="27.8518518518519" customWidth="1"/>
    <col min="15876" max="15876" width="20.5740740740741" customWidth="1"/>
    <col min="15877" max="15877" width="17.5740740740741" customWidth="1"/>
    <col min="16129" max="16129" width="4.13888888888889" customWidth="1"/>
    <col min="16130" max="16130" width="30.8518518518519" customWidth="1"/>
    <col min="16131" max="16131" width="27.8518518518519" customWidth="1"/>
    <col min="16132" max="16132" width="20.5740740740741" customWidth="1"/>
    <col min="16133" max="16133" width="17.5740740740741" customWidth="1"/>
  </cols>
  <sheetData>
    <row r="1" ht="10.5" customHeight="1" spans="1:7">
      <c r="A1" s="3" t="s">
        <v>107</v>
      </c>
      <c r="B1" s="3"/>
      <c r="C1" s="3"/>
      <c r="D1" s="3"/>
      <c r="E1" s="3"/>
      <c r="F1" s="3"/>
      <c r="G1" s="3"/>
    </row>
    <row r="2" ht="10.5" customHeight="1" spans="1:7">
      <c r="A2" s="4"/>
      <c r="B2" s="4"/>
      <c r="C2" s="4"/>
      <c r="D2" s="4"/>
      <c r="E2" s="4"/>
      <c r="F2" s="4"/>
      <c r="G2" s="4"/>
    </row>
    <row r="3" ht="1.5" customHeight="1" spans="1:7">
      <c r="A3" s="4"/>
      <c r="B3" s="4"/>
      <c r="C3" s="4"/>
      <c r="D3" s="4"/>
      <c r="E3" s="4"/>
      <c r="F3" s="4"/>
      <c r="G3" s="4"/>
    </row>
    <row r="4" ht="12" customHeight="1" spans="1:7">
      <c r="A4" s="4"/>
      <c r="B4" s="4"/>
      <c r="C4" s="4"/>
      <c r="D4" s="4"/>
      <c r="E4" s="4"/>
      <c r="F4" s="4"/>
      <c r="G4" s="4"/>
    </row>
    <row r="5" ht="27.75" customHeight="1" spans="1:7">
      <c r="A5" s="54"/>
      <c r="B5" s="54"/>
      <c r="C5" s="101" t="s">
        <v>108</v>
      </c>
      <c r="D5" s="102"/>
      <c r="E5" s="102"/>
      <c r="F5" s="102"/>
      <c r="G5" s="103"/>
    </row>
    <row r="6" ht="16.35" spans="1:7">
      <c r="A6" s="8" t="s">
        <v>109</v>
      </c>
      <c r="B6" s="9"/>
      <c r="C6" s="9"/>
      <c r="D6" s="10"/>
      <c r="E6" s="104"/>
      <c r="F6" s="104"/>
      <c r="G6" s="11"/>
    </row>
    <row r="7" ht="15.6" spans="1:7">
      <c r="A7" s="12" t="s">
        <v>31</v>
      </c>
      <c r="B7" s="13"/>
      <c r="C7" s="14" t="s">
        <v>110</v>
      </c>
      <c r="D7" s="15"/>
      <c r="E7" s="19"/>
      <c r="F7" s="19"/>
      <c r="G7" s="16"/>
    </row>
    <row r="8" ht="15.6" spans="1:7">
      <c r="A8" s="17" t="s">
        <v>111</v>
      </c>
      <c r="B8" s="18"/>
      <c r="C8" s="19" t="s">
        <v>35</v>
      </c>
      <c r="D8" s="20"/>
      <c r="E8" s="73"/>
      <c r="F8" s="73"/>
      <c r="G8" s="16"/>
    </row>
    <row r="9" ht="15.6" spans="1:9">
      <c r="A9" s="21" t="s">
        <v>36</v>
      </c>
      <c r="B9" s="22"/>
      <c r="C9" s="19"/>
      <c r="D9" s="23"/>
      <c r="E9" s="19"/>
      <c r="F9" s="19"/>
      <c r="G9" s="16"/>
      <c r="H9" s="105"/>
      <c r="I9" s="105"/>
    </row>
    <row r="10" ht="15.6" spans="1:9">
      <c r="A10" s="21" t="s">
        <v>112</v>
      </c>
      <c r="B10" s="22"/>
      <c r="C10" s="19" t="s">
        <v>113</v>
      </c>
      <c r="D10" s="23"/>
      <c r="E10" s="19"/>
      <c r="F10" s="19"/>
      <c r="G10" s="16"/>
      <c r="H10" s="105"/>
      <c r="I10" s="105"/>
    </row>
    <row r="11" ht="15.6" spans="1:9">
      <c r="A11" s="21" t="s">
        <v>114</v>
      </c>
      <c r="B11" s="22"/>
      <c r="C11" s="24" t="s">
        <v>115</v>
      </c>
      <c r="D11" s="25"/>
      <c r="E11" s="19"/>
      <c r="F11" s="19"/>
      <c r="G11" s="16"/>
      <c r="H11" s="105"/>
      <c r="I11" s="105"/>
    </row>
    <row r="12" ht="16.35" spans="1:9">
      <c r="A12" s="26" t="s">
        <v>116</v>
      </c>
      <c r="B12" s="27"/>
      <c r="C12" s="28" t="s">
        <v>117</v>
      </c>
      <c r="D12" s="29"/>
      <c r="E12" s="19"/>
      <c r="F12" s="19"/>
      <c r="G12" s="30"/>
      <c r="H12" s="105"/>
      <c r="I12" s="128"/>
    </row>
    <row r="13" ht="9.75" hidden="1" customHeight="1" spans="1:9">
      <c r="A13" s="31"/>
      <c r="B13" s="31"/>
      <c r="C13" s="31"/>
      <c r="D13" s="32"/>
      <c r="E13" s="32"/>
      <c r="F13" s="32"/>
      <c r="G13" s="31"/>
      <c r="H13" s="105"/>
      <c r="I13" s="129"/>
    </row>
    <row r="14" ht="42.75" customHeight="1" spans="1:7">
      <c r="A14" s="31"/>
      <c r="B14" s="31"/>
      <c r="C14" s="31"/>
      <c r="D14" s="106"/>
      <c r="E14" s="107" t="s">
        <v>118</v>
      </c>
      <c r="F14" s="107" t="s">
        <v>119</v>
      </c>
      <c r="G14" s="108" t="s">
        <v>120</v>
      </c>
    </row>
    <row r="15" ht="15.6" spans="1:7">
      <c r="A15" s="31"/>
      <c r="B15" s="31"/>
      <c r="C15" s="31"/>
      <c r="D15" s="109" t="s">
        <v>121</v>
      </c>
      <c r="E15" s="110">
        <v>1490</v>
      </c>
      <c r="F15" s="110">
        <v>775</v>
      </c>
      <c r="G15" s="111">
        <v>2265</v>
      </c>
    </row>
    <row r="16" ht="15.6" spans="1:7">
      <c r="A16" s="31"/>
      <c r="B16" s="31"/>
      <c r="C16" s="31"/>
      <c r="D16" s="109" t="s">
        <v>122</v>
      </c>
      <c r="E16" s="112">
        <v>0.657836644591611</v>
      </c>
      <c r="F16" s="112">
        <v>0.342163355408389</v>
      </c>
      <c r="G16" s="113">
        <v>1</v>
      </c>
    </row>
    <row r="17" ht="15.75" customHeight="1" spans="1:7">
      <c r="A17" s="38" t="s">
        <v>42</v>
      </c>
      <c r="B17" s="38" t="s">
        <v>43</v>
      </c>
      <c r="C17" s="39"/>
      <c r="D17" s="114"/>
      <c r="E17" s="115" t="s">
        <v>46</v>
      </c>
      <c r="F17" s="115" t="s">
        <v>46</v>
      </c>
      <c r="G17" s="115" t="s">
        <v>46</v>
      </c>
    </row>
    <row r="18" ht="15.75" customHeight="1" spans="1:7">
      <c r="A18" s="42">
        <v>1</v>
      </c>
      <c r="B18" s="43" t="s">
        <v>48</v>
      </c>
      <c r="C18" s="44"/>
      <c r="D18" s="86"/>
      <c r="E18" s="112"/>
      <c r="F18" s="112"/>
      <c r="G18" s="116"/>
    </row>
    <row r="19" ht="15.75" customHeight="1" spans="1:7">
      <c r="A19" s="46"/>
      <c r="B19" s="47" t="s">
        <v>49</v>
      </c>
      <c r="C19" s="48"/>
      <c r="D19" s="49">
        <v>0.06</v>
      </c>
      <c r="E19" s="117">
        <v>1</v>
      </c>
      <c r="F19" s="117">
        <v>1</v>
      </c>
      <c r="G19" s="88">
        <f>SUMPRODUCT($E$16:$F$16,E19:F19)</f>
        <v>1</v>
      </c>
    </row>
    <row r="20" ht="15.75" customHeight="1" spans="1:9">
      <c r="A20" s="46"/>
      <c r="B20" s="47" t="s">
        <v>50</v>
      </c>
      <c r="C20" s="48"/>
      <c r="D20" s="94">
        <v>0.08</v>
      </c>
      <c r="E20" s="117">
        <v>1</v>
      </c>
      <c r="F20" s="117">
        <v>1</v>
      </c>
      <c r="G20" s="88">
        <f>SUMPRODUCT($E$16:$F$16,E20:F20)</f>
        <v>1</v>
      </c>
      <c r="H20" s="105"/>
      <c r="I20" s="105"/>
    </row>
    <row r="21" ht="15.75" customHeight="1" spans="1:9">
      <c r="A21" s="46"/>
      <c r="B21" s="47" t="s">
        <v>51</v>
      </c>
      <c r="C21" s="48"/>
      <c r="D21" s="94">
        <v>0.08</v>
      </c>
      <c r="E21" s="117">
        <v>1</v>
      </c>
      <c r="F21" s="117">
        <v>1</v>
      </c>
      <c r="G21" s="88">
        <f>SUMPRODUCT($E$16:$F$16,E21:F21)</f>
        <v>1</v>
      </c>
      <c r="H21" s="105"/>
      <c r="I21" s="128"/>
    </row>
    <row r="22" ht="15.75" customHeight="1" spans="1:9">
      <c r="A22" s="46"/>
      <c r="B22" s="47" t="s">
        <v>52</v>
      </c>
      <c r="C22" s="48"/>
      <c r="D22" s="118">
        <v>0.08</v>
      </c>
      <c r="E22" s="117">
        <v>1</v>
      </c>
      <c r="F22" s="117">
        <v>1</v>
      </c>
      <c r="G22" s="88">
        <f t="shared" ref="G22" si="0">SUMPRODUCT($E$16:$F$16,E22:F22)</f>
        <v>1</v>
      </c>
      <c r="H22" s="105"/>
      <c r="I22" s="129"/>
    </row>
    <row r="23" ht="15.75" customHeight="1" spans="1:9">
      <c r="A23" s="42">
        <v>2</v>
      </c>
      <c r="B23" s="44" t="s">
        <v>53</v>
      </c>
      <c r="C23" s="119"/>
      <c r="D23" s="89"/>
      <c r="E23" s="120"/>
      <c r="F23" s="120"/>
      <c r="G23" s="121"/>
      <c r="H23" s="122"/>
      <c r="I23" s="128"/>
    </row>
    <row r="24" ht="15.75" customHeight="1" spans="1:7">
      <c r="A24" s="46"/>
      <c r="B24" s="47" t="s">
        <v>54</v>
      </c>
      <c r="C24" s="48"/>
      <c r="D24" s="49">
        <v>0.05</v>
      </c>
      <c r="E24" s="117">
        <v>0.98</v>
      </c>
      <c r="F24" s="117">
        <v>0.98</v>
      </c>
      <c r="G24" s="88">
        <f>SUMPRODUCT($E$16:$F$16,E24:F24)</f>
        <v>0.98</v>
      </c>
    </row>
    <row r="25" ht="15.75" customHeight="1" spans="1:7">
      <c r="A25" s="46"/>
      <c r="B25" s="47" t="s">
        <v>55</v>
      </c>
      <c r="C25" s="48"/>
      <c r="D25" s="94">
        <v>0.05</v>
      </c>
      <c r="E25" s="117">
        <v>0.98</v>
      </c>
      <c r="F25" s="117">
        <v>0.98</v>
      </c>
      <c r="G25" s="88">
        <f t="shared" ref="G25:G59" si="1">SUMPRODUCT($E$16:$F$16,E25:F25)</f>
        <v>0.98</v>
      </c>
    </row>
    <row r="26" ht="15.75" customHeight="1" spans="1:7">
      <c r="A26" s="46"/>
      <c r="B26" s="47" t="s">
        <v>56</v>
      </c>
      <c r="C26" s="48"/>
      <c r="D26" s="94">
        <v>0.05</v>
      </c>
      <c r="E26" s="117">
        <v>0.98</v>
      </c>
      <c r="F26" s="117">
        <v>0.98</v>
      </c>
      <c r="G26" s="88">
        <f t="shared" si="1"/>
        <v>0.98</v>
      </c>
    </row>
    <row r="27" ht="15.75" customHeight="1" spans="1:7">
      <c r="A27" s="42">
        <v>3</v>
      </c>
      <c r="B27" s="44" t="s">
        <v>57</v>
      </c>
      <c r="C27" s="119"/>
      <c r="D27" s="89"/>
      <c r="E27" s="120"/>
      <c r="F27" s="120"/>
      <c r="G27" s="121"/>
    </row>
    <row r="28" ht="15.75" customHeight="1" spans="1:7">
      <c r="A28" s="46"/>
      <c r="B28" s="93" t="s">
        <v>57</v>
      </c>
      <c r="C28" s="123"/>
      <c r="D28" s="94">
        <v>0.06</v>
      </c>
      <c r="E28" s="117">
        <v>0.95</v>
      </c>
      <c r="F28" s="117">
        <v>0.2</v>
      </c>
      <c r="G28" s="88">
        <f t="shared" si="1"/>
        <v>0.693377483443708</v>
      </c>
    </row>
    <row r="29" ht="15.75" customHeight="1" spans="1:7">
      <c r="A29" s="42">
        <v>4</v>
      </c>
      <c r="B29" s="44" t="s">
        <v>58</v>
      </c>
      <c r="C29" s="119"/>
      <c r="D29" s="124"/>
      <c r="E29" s="125"/>
      <c r="F29" s="125"/>
      <c r="G29" s="88">
        <f t="shared" si="1"/>
        <v>0</v>
      </c>
    </row>
    <row r="30" ht="15.75" customHeight="1" spans="1:7">
      <c r="A30" s="46"/>
      <c r="B30" s="95" t="s">
        <v>59</v>
      </c>
      <c r="C30" s="48"/>
      <c r="D30" s="94">
        <v>0.02</v>
      </c>
      <c r="E30" s="117">
        <v>0.85</v>
      </c>
      <c r="F30" s="117">
        <v>0.8</v>
      </c>
      <c r="G30" s="88">
        <f t="shared" si="1"/>
        <v>0.832891832229581</v>
      </c>
    </row>
    <row r="31" ht="15.75" customHeight="1" spans="1:7">
      <c r="A31" s="46"/>
      <c r="B31" s="95" t="s">
        <v>60</v>
      </c>
      <c r="C31" s="48"/>
      <c r="D31" s="94">
        <v>0.02</v>
      </c>
      <c r="E31" s="117">
        <v>0.85</v>
      </c>
      <c r="F31" s="117">
        <v>0.8</v>
      </c>
      <c r="G31" s="88">
        <f t="shared" si="1"/>
        <v>0.832891832229581</v>
      </c>
    </row>
    <row r="32" ht="15.75" customHeight="1" spans="1:7">
      <c r="A32" s="46"/>
      <c r="B32" s="95" t="s">
        <v>61</v>
      </c>
      <c r="C32" s="48"/>
      <c r="D32" s="94">
        <v>0.02</v>
      </c>
      <c r="E32" s="117">
        <v>0.85</v>
      </c>
      <c r="F32" s="117">
        <v>0.8</v>
      </c>
      <c r="G32" s="88">
        <f t="shared" si="1"/>
        <v>0.832891832229581</v>
      </c>
    </row>
    <row r="33" ht="15.75" customHeight="1" spans="1:7">
      <c r="A33" s="42">
        <v>5</v>
      </c>
      <c r="B33" s="44" t="s">
        <v>62</v>
      </c>
      <c r="C33" s="119"/>
      <c r="D33" s="89"/>
      <c r="E33" s="120"/>
      <c r="F33" s="120"/>
      <c r="G33" s="121"/>
    </row>
    <row r="34" ht="15.75" customHeight="1" spans="1:7">
      <c r="A34" s="46"/>
      <c r="B34" s="47" t="s">
        <v>63</v>
      </c>
      <c r="C34" s="48"/>
      <c r="D34" s="94">
        <v>0.05</v>
      </c>
      <c r="E34" s="117">
        <v>0.8</v>
      </c>
      <c r="F34" s="117">
        <v>0.4</v>
      </c>
      <c r="G34" s="88">
        <f t="shared" si="1"/>
        <v>0.663134657836644</v>
      </c>
    </row>
    <row r="35" ht="15.75" customHeight="1" spans="1:7">
      <c r="A35" s="46"/>
      <c r="B35" s="47" t="s">
        <v>64</v>
      </c>
      <c r="C35" s="48"/>
      <c r="D35" s="94">
        <v>0.05</v>
      </c>
      <c r="E35" s="117">
        <v>0.85</v>
      </c>
      <c r="F35" s="117">
        <v>0.4</v>
      </c>
      <c r="G35" s="88">
        <f t="shared" si="1"/>
        <v>0.696026490066225</v>
      </c>
    </row>
    <row r="36" ht="15.75" customHeight="1" spans="1:7">
      <c r="A36" s="46"/>
      <c r="B36" s="47" t="s">
        <v>65</v>
      </c>
      <c r="C36" s="48"/>
      <c r="D36" s="94">
        <v>0.05</v>
      </c>
      <c r="E36" s="117">
        <v>0.85</v>
      </c>
      <c r="F36" s="117">
        <v>0.4</v>
      </c>
      <c r="G36" s="88">
        <f t="shared" si="1"/>
        <v>0.696026490066225</v>
      </c>
    </row>
    <row r="37" ht="15.75" customHeight="1" spans="1:7">
      <c r="A37" s="42">
        <v>6</v>
      </c>
      <c r="B37" s="44" t="s">
        <v>66</v>
      </c>
      <c r="C37" s="119"/>
      <c r="D37" s="89"/>
      <c r="E37" s="120"/>
      <c r="F37" s="120"/>
      <c r="G37" s="121"/>
    </row>
    <row r="38" ht="15.75" customHeight="1" spans="1:7">
      <c r="A38" s="46"/>
      <c r="B38" s="47" t="s">
        <v>67</v>
      </c>
      <c r="C38" s="48"/>
      <c r="D38" s="94">
        <v>0.03</v>
      </c>
      <c r="E38" s="117">
        <v>0.3</v>
      </c>
      <c r="F38" s="117">
        <v>0.2</v>
      </c>
      <c r="G38" s="88">
        <f t="shared" si="1"/>
        <v>0.265783664459161</v>
      </c>
    </row>
    <row r="39" ht="15.75" customHeight="1" spans="1:7">
      <c r="A39" s="46"/>
      <c r="B39" s="47" t="s">
        <v>68</v>
      </c>
      <c r="C39" s="48"/>
      <c r="D39" s="94">
        <v>0.03</v>
      </c>
      <c r="E39" s="117">
        <v>0.3</v>
      </c>
      <c r="F39" s="117">
        <v>0.2</v>
      </c>
      <c r="G39" s="88">
        <f t="shared" si="1"/>
        <v>0.265783664459161</v>
      </c>
    </row>
    <row r="40" ht="15.75" customHeight="1" spans="1:7">
      <c r="A40" s="46"/>
      <c r="B40" s="47" t="s">
        <v>69</v>
      </c>
      <c r="C40" s="48"/>
      <c r="D40" s="94">
        <v>0.03</v>
      </c>
      <c r="E40" s="117">
        <v>0.3</v>
      </c>
      <c r="F40" s="117">
        <v>0.2</v>
      </c>
      <c r="G40" s="88">
        <f t="shared" si="1"/>
        <v>0.265783664459161</v>
      </c>
    </row>
    <row r="41" ht="15.75" customHeight="1" spans="1:7">
      <c r="A41" s="42">
        <v>7</v>
      </c>
      <c r="B41" s="44" t="s">
        <v>70</v>
      </c>
      <c r="C41" s="119"/>
      <c r="D41" s="89"/>
      <c r="E41" s="120"/>
      <c r="F41" s="120"/>
      <c r="G41" s="121"/>
    </row>
    <row r="42" ht="15.75" customHeight="1" spans="1:7">
      <c r="A42" s="46"/>
      <c r="B42" s="47" t="s">
        <v>71</v>
      </c>
      <c r="C42" s="48"/>
      <c r="D42" s="94">
        <v>0.01</v>
      </c>
      <c r="E42" s="117">
        <v>0.95</v>
      </c>
      <c r="F42" s="117">
        <v>0.95</v>
      </c>
      <c r="G42" s="88">
        <f t="shared" si="1"/>
        <v>0.95</v>
      </c>
    </row>
    <row r="43" ht="15.75" customHeight="1" spans="1:7">
      <c r="A43" s="46"/>
      <c r="B43" s="47" t="s">
        <v>72</v>
      </c>
      <c r="C43" s="48"/>
      <c r="D43" s="94">
        <v>0.01</v>
      </c>
      <c r="E43" s="117">
        <v>0.95</v>
      </c>
      <c r="F43" s="117">
        <v>0.95</v>
      </c>
      <c r="G43" s="88">
        <f t="shared" si="1"/>
        <v>0.95</v>
      </c>
    </row>
    <row r="44" ht="15.75" customHeight="1" spans="1:7">
      <c r="A44" s="46"/>
      <c r="B44" s="47" t="s">
        <v>73</v>
      </c>
      <c r="C44" s="48"/>
      <c r="D44" s="94">
        <v>0.01</v>
      </c>
      <c r="E44" s="117">
        <v>0.95</v>
      </c>
      <c r="F44" s="117">
        <v>0.95</v>
      </c>
      <c r="G44" s="88">
        <f t="shared" si="1"/>
        <v>0.95</v>
      </c>
    </row>
    <row r="45" ht="15.75" customHeight="1" spans="1:7">
      <c r="A45" s="42">
        <v>8</v>
      </c>
      <c r="B45" s="44" t="s">
        <v>74</v>
      </c>
      <c r="C45" s="119"/>
      <c r="D45" s="89"/>
      <c r="E45" s="120"/>
      <c r="F45" s="120"/>
      <c r="G45" s="121"/>
    </row>
    <row r="46" ht="15.75" customHeight="1" spans="1:7">
      <c r="A46" s="46"/>
      <c r="B46" s="47" t="s">
        <v>71</v>
      </c>
      <c r="C46" s="48"/>
      <c r="D46" s="94">
        <v>0.015</v>
      </c>
      <c r="E46" s="117">
        <v>0.9</v>
      </c>
      <c r="F46" s="117"/>
      <c r="G46" s="88">
        <f t="shared" si="1"/>
        <v>0.59205298013245</v>
      </c>
    </row>
    <row r="47" ht="15.75" customHeight="1" spans="1:7">
      <c r="A47" s="46"/>
      <c r="B47" s="47" t="s">
        <v>72</v>
      </c>
      <c r="C47" s="48"/>
      <c r="D47" s="94">
        <v>0.015</v>
      </c>
      <c r="E47" s="117">
        <v>0.9</v>
      </c>
      <c r="F47" s="117"/>
      <c r="G47" s="88">
        <f t="shared" si="1"/>
        <v>0.59205298013245</v>
      </c>
    </row>
    <row r="48" ht="15.75" customHeight="1" spans="1:7">
      <c r="A48" s="46"/>
      <c r="B48" s="47" t="s">
        <v>75</v>
      </c>
      <c r="C48" s="48"/>
      <c r="D48" s="94">
        <v>0.015</v>
      </c>
      <c r="E48" s="117">
        <v>0.9</v>
      </c>
      <c r="F48" s="117"/>
      <c r="G48" s="88">
        <f t="shared" si="1"/>
        <v>0.59205298013245</v>
      </c>
    </row>
    <row r="49" ht="15.75" customHeight="1" spans="1:7">
      <c r="A49" s="42">
        <v>9</v>
      </c>
      <c r="B49" s="44" t="s">
        <v>76</v>
      </c>
      <c r="C49" s="119"/>
      <c r="D49" s="89"/>
      <c r="E49" s="120"/>
      <c r="F49" s="120"/>
      <c r="G49" s="121"/>
    </row>
    <row r="50" ht="15.75" customHeight="1" spans="1:7">
      <c r="A50" s="46"/>
      <c r="B50" s="47" t="s">
        <v>77</v>
      </c>
      <c r="C50" s="48"/>
      <c r="D50" s="94">
        <v>0.0075</v>
      </c>
      <c r="E50" s="117">
        <v>0.95</v>
      </c>
      <c r="F50" s="117">
        <v>0.95</v>
      </c>
      <c r="G50" s="88">
        <f t="shared" si="1"/>
        <v>0.95</v>
      </c>
    </row>
    <row r="51" ht="15.75" customHeight="1" spans="1:7">
      <c r="A51" s="46"/>
      <c r="B51" s="47" t="s">
        <v>78</v>
      </c>
      <c r="C51" s="48"/>
      <c r="D51" s="94">
        <v>0.0075</v>
      </c>
      <c r="E51" s="117">
        <v>0.95</v>
      </c>
      <c r="F51" s="117">
        <v>0.95</v>
      </c>
      <c r="G51" s="88">
        <f t="shared" si="1"/>
        <v>0.95</v>
      </c>
    </row>
    <row r="52" ht="15.75" customHeight="1" spans="1:7">
      <c r="A52" s="46"/>
      <c r="B52" s="47" t="s">
        <v>79</v>
      </c>
      <c r="C52" s="48"/>
      <c r="D52" s="94">
        <v>0.0075</v>
      </c>
      <c r="E52" s="117">
        <v>0.95</v>
      </c>
      <c r="F52" s="117">
        <v>0.95</v>
      </c>
      <c r="G52" s="88">
        <f t="shared" si="1"/>
        <v>0.95</v>
      </c>
    </row>
    <row r="53" ht="15.75" customHeight="1" spans="1:7">
      <c r="A53" s="42">
        <v>10</v>
      </c>
      <c r="B53" s="44" t="s">
        <v>80</v>
      </c>
      <c r="C53" s="119"/>
      <c r="D53" s="89"/>
      <c r="E53" s="120"/>
      <c r="F53" s="120"/>
      <c r="G53" s="121"/>
    </row>
    <row r="54" ht="15.75" customHeight="1" spans="1:7">
      <c r="A54" s="46"/>
      <c r="B54" s="47" t="s">
        <v>77</v>
      </c>
      <c r="C54" s="48"/>
      <c r="D54" s="94">
        <v>0.015</v>
      </c>
      <c r="E54" s="117"/>
      <c r="F54" s="117"/>
      <c r="G54" s="88">
        <f t="shared" si="1"/>
        <v>0</v>
      </c>
    </row>
    <row r="55" ht="15.75" customHeight="1" spans="1:7">
      <c r="A55" s="46"/>
      <c r="B55" s="47" t="s">
        <v>78</v>
      </c>
      <c r="C55" s="48"/>
      <c r="D55" s="94">
        <v>0.015</v>
      </c>
      <c r="E55" s="117"/>
      <c r="F55" s="117"/>
      <c r="G55" s="88">
        <f t="shared" si="1"/>
        <v>0</v>
      </c>
    </row>
    <row r="56" ht="15.75" customHeight="1" spans="1:7">
      <c r="A56" s="46"/>
      <c r="B56" s="47" t="s">
        <v>81</v>
      </c>
      <c r="C56" s="48"/>
      <c r="D56" s="94">
        <v>0.015</v>
      </c>
      <c r="E56" s="117"/>
      <c r="F56" s="117"/>
      <c r="G56" s="88">
        <f t="shared" si="1"/>
        <v>0</v>
      </c>
    </row>
    <row r="57" ht="15.75" customHeight="1" spans="1:7">
      <c r="A57" s="42">
        <v>11</v>
      </c>
      <c r="B57" s="44" t="s">
        <v>82</v>
      </c>
      <c r="C57" s="119"/>
      <c r="D57" s="89"/>
      <c r="E57" s="120"/>
      <c r="F57" s="120"/>
      <c r="G57" s="121"/>
    </row>
    <row r="58" ht="15.75" customHeight="1" spans="1:7">
      <c r="A58" s="46"/>
      <c r="B58" s="47" t="s">
        <v>83</v>
      </c>
      <c r="C58" s="48"/>
      <c r="D58" s="94">
        <v>0.0275</v>
      </c>
      <c r="E58" s="117"/>
      <c r="F58" s="117"/>
      <c r="G58" s="88">
        <f t="shared" si="1"/>
        <v>0</v>
      </c>
    </row>
    <row r="59" ht="15.75" customHeight="1" spans="1:7">
      <c r="A59" s="46"/>
      <c r="B59" s="47" t="s">
        <v>84</v>
      </c>
      <c r="C59" s="48"/>
      <c r="D59" s="94">
        <v>0.02</v>
      </c>
      <c r="E59" s="117">
        <v>0.5</v>
      </c>
      <c r="F59" s="117"/>
      <c r="G59" s="88">
        <f t="shared" si="1"/>
        <v>0.328918322295805</v>
      </c>
    </row>
    <row r="60" ht="15.6" spans="3:7">
      <c r="C60" s="126" t="s">
        <v>120</v>
      </c>
      <c r="D60" s="127">
        <f>SUM(D19:D59)</f>
        <v>1</v>
      </c>
      <c r="E60" s="100">
        <f>SUMPRODUCT(E19:E59,$D$19:$D$59)</f>
        <v>0.807375</v>
      </c>
      <c r="F60" s="100">
        <f>SUMPRODUCT(F19:F59,$D$19:$D$59)</f>
        <v>0.634875</v>
      </c>
      <c r="G60" s="100">
        <f>SUMPRODUCT(G19:G59,$D$19:$D$59)</f>
        <v>0.748351821192053</v>
      </c>
    </row>
  </sheetData>
  <mergeCells count="28">
    <mergeCell ref="A6:D6"/>
    <mergeCell ref="C7:D7"/>
    <mergeCell ref="A8:B8"/>
    <mergeCell ref="C9:D9"/>
    <mergeCell ref="C12:D12"/>
    <mergeCell ref="B17:C17"/>
    <mergeCell ref="B18:C18"/>
    <mergeCell ref="B23:C23"/>
    <mergeCell ref="D23:G23"/>
    <mergeCell ref="B27:C27"/>
    <mergeCell ref="D27:G27"/>
    <mergeCell ref="B28:C28"/>
    <mergeCell ref="B29:C29"/>
    <mergeCell ref="B33:C33"/>
    <mergeCell ref="D33:G33"/>
    <mergeCell ref="B37:C37"/>
    <mergeCell ref="D37:G37"/>
    <mergeCell ref="B41:C41"/>
    <mergeCell ref="D41:G41"/>
    <mergeCell ref="B45:C45"/>
    <mergeCell ref="D45:G45"/>
    <mergeCell ref="B49:C49"/>
    <mergeCell ref="D49:G49"/>
    <mergeCell ref="B53:C53"/>
    <mergeCell ref="D53:G53"/>
    <mergeCell ref="B57:C57"/>
    <mergeCell ref="D57:G57"/>
    <mergeCell ref="A1:G4"/>
  </mergeCells>
  <pageMargins left="0.31496062992126" right="0.708661417322835" top="0.275590551181102" bottom="0.31496062992126" header="0.196850393700787" footer="0.15748031496063"/>
  <pageSetup paperSize="9" scale="68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view="pageBreakPreview" zoomScale="85" zoomScaleNormal="100" workbookViewId="0">
      <selection activeCell="C9" sqref="C9:D9"/>
    </sheetView>
  </sheetViews>
  <sheetFormatPr defaultColWidth="11" defaultRowHeight="14.4" outlineLevelCol="7"/>
  <cols>
    <col min="1" max="1" width="4.13888888888889" customWidth="1"/>
    <col min="2" max="2" width="30.8518518518519" customWidth="1"/>
    <col min="3" max="3" width="27.8518518518519" customWidth="1"/>
    <col min="4" max="4" width="16" style="1" customWidth="1"/>
    <col min="5" max="5" width="13.5740740740741" style="2" customWidth="1"/>
    <col min="6" max="6" width="13.712962962963" style="1" customWidth="1"/>
    <col min="7" max="7" width="13.5740740740741" customWidth="1"/>
    <col min="8" max="8" width="12.5740740740741" customWidth="1"/>
    <col min="9" max="10" width="20.287037037037" customWidth="1"/>
    <col min="257" max="257" width="4.13888888888889" customWidth="1"/>
    <col min="258" max="258" width="30.8518518518519" customWidth="1"/>
    <col min="259" max="259" width="27.8518518518519" customWidth="1"/>
    <col min="260" max="260" width="16" customWidth="1"/>
    <col min="261" max="261" width="13.5740740740741" customWidth="1"/>
    <col min="262" max="262" width="13.712962962963" customWidth="1"/>
    <col min="263" max="263" width="13.5740740740741" customWidth="1"/>
    <col min="264" max="264" width="12.5740740740741" customWidth="1"/>
    <col min="265" max="266" width="20.287037037037" customWidth="1"/>
    <col min="513" max="513" width="4.13888888888889" customWidth="1"/>
    <col min="514" max="514" width="30.8518518518519" customWidth="1"/>
    <col min="515" max="515" width="27.8518518518519" customWidth="1"/>
    <col min="516" max="516" width="16" customWidth="1"/>
    <col min="517" max="517" width="13.5740740740741" customWidth="1"/>
    <col min="518" max="518" width="13.712962962963" customWidth="1"/>
    <col min="519" max="519" width="13.5740740740741" customWidth="1"/>
    <col min="520" max="520" width="12.5740740740741" customWidth="1"/>
    <col min="521" max="522" width="20.287037037037" customWidth="1"/>
    <col min="769" max="769" width="4.13888888888889" customWidth="1"/>
    <col min="770" max="770" width="30.8518518518519" customWidth="1"/>
    <col min="771" max="771" width="27.8518518518519" customWidth="1"/>
    <col min="772" max="772" width="16" customWidth="1"/>
    <col min="773" max="773" width="13.5740740740741" customWidth="1"/>
    <col min="774" max="774" width="13.712962962963" customWidth="1"/>
    <col min="775" max="775" width="13.5740740740741" customWidth="1"/>
    <col min="776" max="776" width="12.5740740740741" customWidth="1"/>
    <col min="777" max="778" width="20.287037037037" customWidth="1"/>
    <col min="1025" max="1025" width="4.13888888888889" customWidth="1"/>
    <col min="1026" max="1026" width="30.8518518518519" customWidth="1"/>
    <col min="1027" max="1027" width="27.8518518518519" customWidth="1"/>
    <col min="1028" max="1028" width="16" customWidth="1"/>
    <col min="1029" max="1029" width="13.5740740740741" customWidth="1"/>
    <col min="1030" max="1030" width="13.712962962963" customWidth="1"/>
    <col min="1031" max="1031" width="13.5740740740741" customWidth="1"/>
    <col min="1032" max="1032" width="12.5740740740741" customWidth="1"/>
    <col min="1033" max="1034" width="20.287037037037" customWidth="1"/>
    <col min="1281" max="1281" width="4.13888888888889" customWidth="1"/>
    <col min="1282" max="1282" width="30.8518518518519" customWidth="1"/>
    <col min="1283" max="1283" width="27.8518518518519" customWidth="1"/>
    <col min="1284" max="1284" width="16" customWidth="1"/>
    <col min="1285" max="1285" width="13.5740740740741" customWidth="1"/>
    <col min="1286" max="1286" width="13.712962962963" customWidth="1"/>
    <col min="1287" max="1287" width="13.5740740740741" customWidth="1"/>
    <col min="1288" max="1288" width="12.5740740740741" customWidth="1"/>
    <col min="1289" max="1290" width="20.287037037037" customWidth="1"/>
    <col min="1537" max="1537" width="4.13888888888889" customWidth="1"/>
    <col min="1538" max="1538" width="30.8518518518519" customWidth="1"/>
    <col min="1539" max="1539" width="27.8518518518519" customWidth="1"/>
    <col min="1540" max="1540" width="16" customWidth="1"/>
    <col min="1541" max="1541" width="13.5740740740741" customWidth="1"/>
    <col min="1542" max="1542" width="13.712962962963" customWidth="1"/>
    <col min="1543" max="1543" width="13.5740740740741" customWidth="1"/>
    <col min="1544" max="1544" width="12.5740740740741" customWidth="1"/>
    <col min="1545" max="1546" width="20.287037037037" customWidth="1"/>
    <col min="1793" max="1793" width="4.13888888888889" customWidth="1"/>
    <col min="1794" max="1794" width="30.8518518518519" customWidth="1"/>
    <col min="1795" max="1795" width="27.8518518518519" customWidth="1"/>
    <col min="1796" max="1796" width="16" customWidth="1"/>
    <col min="1797" max="1797" width="13.5740740740741" customWidth="1"/>
    <col min="1798" max="1798" width="13.712962962963" customWidth="1"/>
    <col min="1799" max="1799" width="13.5740740740741" customWidth="1"/>
    <col min="1800" max="1800" width="12.5740740740741" customWidth="1"/>
    <col min="1801" max="1802" width="20.287037037037" customWidth="1"/>
    <col min="2049" max="2049" width="4.13888888888889" customWidth="1"/>
    <col min="2050" max="2050" width="30.8518518518519" customWidth="1"/>
    <col min="2051" max="2051" width="27.8518518518519" customWidth="1"/>
    <col min="2052" max="2052" width="16" customWidth="1"/>
    <col min="2053" max="2053" width="13.5740740740741" customWidth="1"/>
    <col min="2054" max="2054" width="13.712962962963" customWidth="1"/>
    <col min="2055" max="2055" width="13.5740740740741" customWidth="1"/>
    <col min="2056" max="2056" width="12.5740740740741" customWidth="1"/>
    <col min="2057" max="2058" width="20.287037037037" customWidth="1"/>
    <col min="2305" max="2305" width="4.13888888888889" customWidth="1"/>
    <col min="2306" max="2306" width="30.8518518518519" customWidth="1"/>
    <col min="2307" max="2307" width="27.8518518518519" customWidth="1"/>
    <col min="2308" max="2308" width="16" customWidth="1"/>
    <col min="2309" max="2309" width="13.5740740740741" customWidth="1"/>
    <col min="2310" max="2310" width="13.712962962963" customWidth="1"/>
    <col min="2311" max="2311" width="13.5740740740741" customWidth="1"/>
    <col min="2312" max="2312" width="12.5740740740741" customWidth="1"/>
    <col min="2313" max="2314" width="20.287037037037" customWidth="1"/>
    <col min="2561" max="2561" width="4.13888888888889" customWidth="1"/>
    <col min="2562" max="2562" width="30.8518518518519" customWidth="1"/>
    <col min="2563" max="2563" width="27.8518518518519" customWidth="1"/>
    <col min="2564" max="2564" width="16" customWidth="1"/>
    <col min="2565" max="2565" width="13.5740740740741" customWidth="1"/>
    <col min="2566" max="2566" width="13.712962962963" customWidth="1"/>
    <col min="2567" max="2567" width="13.5740740740741" customWidth="1"/>
    <col min="2568" max="2568" width="12.5740740740741" customWidth="1"/>
    <col min="2569" max="2570" width="20.287037037037" customWidth="1"/>
    <col min="2817" max="2817" width="4.13888888888889" customWidth="1"/>
    <col min="2818" max="2818" width="30.8518518518519" customWidth="1"/>
    <col min="2819" max="2819" width="27.8518518518519" customWidth="1"/>
    <col min="2820" max="2820" width="16" customWidth="1"/>
    <col min="2821" max="2821" width="13.5740740740741" customWidth="1"/>
    <col min="2822" max="2822" width="13.712962962963" customWidth="1"/>
    <col min="2823" max="2823" width="13.5740740740741" customWidth="1"/>
    <col min="2824" max="2824" width="12.5740740740741" customWidth="1"/>
    <col min="2825" max="2826" width="20.287037037037" customWidth="1"/>
    <col min="3073" max="3073" width="4.13888888888889" customWidth="1"/>
    <col min="3074" max="3074" width="30.8518518518519" customWidth="1"/>
    <col min="3075" max="3075" width="27.8518518518519" customWidth="1"/>
    <col min="3076" max="3076" width="16" customWidth="1"/>
    <col min="3077" max="3077" width="13.5740740740741" customWidth="1"/>
    <col min="3078" max="3078" width="13.712962962963" customWidth="1"/>
    <col min="3079" max="3079" width="13.5740740740741" customWidth="1"/>
    <col min="3080" max="3080" width="12.5740740740741" customWidth="1"/>
    <col min="3081" max="3082" width="20.287037037037" customWidth="1"/>
    <col min="3329" max="3329" width="4.13888888888889" customWidth="1"/>
    <col min="3330" max="3330" width="30.8518518518519" customWidth="1"/>
    <col min="3331" max="3331" width="27.8518518518519" customWidth="1"/>
    <col min="3332" max="3332" width="16" customWidth="1"/>
    <col min="3333" max="3333" width="13.5740740740741" customWidth="1"/>
    <col min="3334" max="3334" width="13.712962962963" customWidth="1"/>
    <col min="3335" max="3335" width="13.5740740740741" customWidth="1"/>
    <col min="3336" max="3336" width="12.5740740740741" customWidth="1"/>
    <col min="3337" max="3338" width="20.287037037037" customWidth="1"/>
    <col min="3585" max="3585" width="4.13888888888889" customWidth="1"/>
    <col min="3586" max="3586" width="30.8518518518519" customWidth="1"/>
    <col min="3587" max="3587" width="27.8518518518519" customWidth="1"/>
    <col min="3588" max="3588" width="16" customWidth="1"/>
    <col min="3589" max="3589" width="13.5740740740741" customWidth="1"/>
    <col min="3590" max="3590" width="13.712962962963" customWidth="1"/>
    <col min="3591" max="3591" width="13.5740740740741" customWidth="1"/>
    <col min="3592" max="3592" width="12.5740740740741" customWidth="1"/>
    <col min="3593" max="3594" width="20.287037037037" customWidth="1"/>
    <col min="3841" max="3841" width="4.13888888888889" customWidth="1"/>
    <col min="3842" max="3842" width="30.8518518518519" customWidth="1"/>
    <col min="3843" max="3843" width="27.8518518518519" customWidth="1"/>
    <col min="3844" max="3844" width="16" customWidth="1"/>
    <col min="3845" max="3845" width="13.5740740740741" customWidth="1"/>
    <col min="3846" max="3846" width="13.712962962963" customWidth="1"/>
    <col min="3847" max="3847" width="13.5740740740741" customWidth="1"/>
    <col min="3848" max="3848" width="12.5740740740741" customWidth="1"/>
    <col min="3849" max="3850" width="20.287037037037" customWidth="1"/>
    <col min="4097" max="4097" width="4.13888888888889" customWidth="1"/>
    <col min="4098" max="4098" width="30.8518518518519" customWidth="1"/>
    <col min="4099" max="4099" width="27.8518518518519" customWidth="1"/>
    <col min="4100" max="4100" width="16" customWidth="1"/>
    <col min="4101" max="4101" width="13.5740740740741" customWidth="1"/>
    <col min="4102" max="4102" width="13.712962962963" customWidth="1"/>
    <col min="4103" max="4103" width="13.5740740740741" customWidth="1"/>
    <col min="4104" max="4104" width="12.5740740740741" customWidth="1"/>
    <col min="4105" max="4106" width="20.287037037037" customWidth="1"/>
    <col min="4353" max="4353" width="4.13888888888889" customWidth="1"/>
    <col min="4354" max="4354" width="30.8518518518519" customWidth="1"/>
    <col min="4355" max="4355" width="27.8518518518519" customWidth="1"/>
    <col min="4356" max="4356" width="16" customWidth="1"/>
    <col min="4357" max="4357" width="13.5740740740741" customWidth="1"/>
    <col min="4358" max="4358" width="13.712962962963" customWidth="1"/>
    <col min="4359" max="4359" width="13.5740740740741" customWidth="1"/>
    <col min="4360" max="4360" width="12.5740740740741" customWidth="1"/>
    <col min="4361" max="4362" width="20.287037037037" customWidth="1"/>
    <col min="4609" max="4609" width="4.13888888888889" customWidth="1"/>
    <col min="4610" max="4610" width="30.8518518518519" customWidth="1"/>
    <col min="4611" max="4611" width="27.8518518518519" customWidth="1"/>
    <col min="4612" max="4612" width="16" customWidth="1"/>
    <col min="4613" max="4613" width="13.5740740740741" customWidth="1"/>
    <col min="4614" max="4614" width="13.712962962963" customWidth="1"/>
    <col min="4615" max="4615" width="13.5740740740741" customWidth="1"/>
    <col min="4616" max="4616" width="12.5740740740741" customWidth="1"/>
    <col min="4617" max="4618" width="20.287037037037" customWidth="1"/>
    <col min="4865" max="4865" width="4.13888888888889" customWidth="1"/>
    <col min="4866" max="4866" width="30.8518518518519" customWidth="1"/>
    <col min="4867" max="4867" width="27.8518518518519" customWidth="1"/>
    <col min="4868" max="4868" width="16" customWidth="1"/>
    <col min="4869" max="4869" width="13.5740740740741" customWidth="1"/>
    <col min="4870" max="4870" width="13.712962962963" customWidth="1"/>
    <col min="4871" max="4871" width="13.5740740740741" customWidth="1"/>
    <col min="4872" max="4872" width="12.5740740740741" customWidth="1"/>
    <col min="4873" max="4874" width="20.287037037037" customWidth="1"/>
    <col min="5121" max="5121" width="4.13888888888889" customWidth="1"/>
    <col min="5122" max="5122" width="30.8518518518519" customWidth="1"/>
    <col min="5123" max="5123" width="27.8518518518519" customWidth="1"/>
    <col min="5124" max="5124" width="16" customWidth="1"/>
    <col min="5125" max="5125" width="13.5740740740741" customWidth="1"/>
    <col min="5126" max="5126" width="13.712962962963" customWidth="1"/>
    <col min="5127" max="5127" width="13.5740740740741" customWidth="1"/>
    <col min="5128" max="5128" width="12.5740740740741" customWidth="1"/>
    <col min="5129" max="5130" width="20.287037037037" customWidth="1"/>
    <col min="5377" max="5377" width="4.13888888888889" customWidth="1"/>
    <col min="5378" max="5378" width="30.8518518518519" customWidth="1"/>
    <col min="5379" max="5379" width="27.8518518518519" customWidth="1"/>
    <col min="5380" max="5380" width="16" customWidth="1"/>
    <col min="5381" max="5381" width="13.5740740740741" customWidth="1"/>
    <col min="5382" max="5382" width="13.712962962963" customWidth="1"/>
    <col min="5383" max="5383" width="13.5740740740741" customWidth="1"/>
    <col min="5384" max="5384" width="12.5740740740741" customWidth="1"/>
    <col min="5385" max="5386" width="20.287037037037" customWidth="1"/>
    <col min="5633" max="5633" width="4.13888888888889" customWidth="1"/>
    <col min="5634" max="5634" width="30.8518518518519" customWidth="1"/>
    <col min="5635" max="5635" width="27.8518518518519" customWidth="1"/>
    <col min="5636" max="5636" width="16" customWidth="1"/>
    <col min="5637" max="5637" width="13.5740740740741" customWidth="1"/>
    <col min="5638" max="5638" width="13.712962962963" customWidth="1"/>
    <col min="5639" max="5639" width="13.5740740740741" customWidth="1"/>
    <col min="5640" max="5640" width="12.5740740740741" customWidth="1"/>
    <col min="5641" max="5642" width="20.287037037037" customWidth="1"/>
    <col min="5889" max="5889" width="4.13888888888889" customWidth="1"/>
    <col min="5890" max="5890" width="30.8518518518519" customWidth="1"/>
    <col min="5891" max="5891" width="27.8518518518519" customWidth="1"/>
    <col min="5892" max="5892" width="16" customWidth="1"/>
    <col min="5893" max="5893" width="13.5740740740741" customWidth="1"/>
    <col min="5894" max="5894" width="13.712962962963" customWidth="1"/>
    <col min="5895" max="5895" width="13.5740740740741" customWidth="1"/>
    <col min="5896" max="5896" width="12.5740740740741" customWidth="1"/>
    <col min="5897" max="5898" width="20.287037037037" customWidth="1"/>
    <col min="6145" max="6145" width="4.13888888888889" customWidth="1"/>
    <col min="6146" max="6146" width="30.8518518518519" customWidth="1"/>
    <col min="6147" max="6147" width="27.8518518518519" customWidth="1"/>
    <col min="6148" max="6148" width="16" customWidth="1"/>
    <col min="6149" max="6149" width="13.5740740740741" customWidth="1"/>
    <col min="6150" max="6150" width="13.712962962963" customWidth="1"/>
    <col min="6151" max="6151" width="13.5740740740741" customWidth="1"/>
    <col min="6152" max="6152" width="12.5740740740741" customWidth="1"/>
    <col min="6153" max="6154" width="20.287037037037" customWidth="1"/>
    <col min="6401" max="6401" width="4.13888888888889" customWidth="1"/>
    <col min="6402" max="6402" width="30.8518518518519" customWidth="1"/>
    <col min="6403" max="6403" width="27.8518518518519" customWidth="1"/>
    <col min="6404" max="6404" width="16" customWidth="1"/>
    <col min="6405" max="6405" width="13.5740740740741" customWidth="1"/>
    <col min="6406" max="6406" width="13.712962962963" customWidth="1"/>
    <col min="6407" max="6407" width="13.5740740740741" customWidth="1"/>
    <col min="6408" max="6408" width="12.5740740740741" customWidth="1"/>
    <col min="6409" max="6410" width="20.287037037037" customWidth="1"/>
    <col min="6657" max="6657" width="4.13888888888889" customWidth="1"/>
    <col min="6658" max="6658" width="30.8518518518519" customWidth="1"/>
    <col min="6659" max="6659" width="27.8518518518519" customWidth="1"/>
    <col min="6660" max="6660" width="16" customWidth="1"/>
    <col min="6661" max="6661" width="13.5740740740741" customWidth="1"/>
    <col min="6662" max="6662" width="13.712962962963" customWidth="1"/>
    <col min="6663" max="6663" width="13.5740740740741" customWidth="1"/>
    <col min="6664" max="6664" width="12.5740740740741" customWidth="1"/>
    <col min="6665" max="6666" width="20.287037037037" customWidth="1"/>
    <col min="6913" max="6913" width="4.13888888888889" customWidth="1"/>
    <col min="6914" max="6914" width="30.8518518518519" customWidth="1"/>
    <col min="6915" max="6915" width="27.8518518518519" customWidth="1"/>
    <col min="6916" max="6916" width="16" customWidth="1"/>
    <col min="6917" max="6917" width="13.5740740740741" customWidth="1"/>
    <col min="6918" max="6918" width="13.712962962963" customWidth="1"/>
    <col min="6919" max="6919" width="13.5740740740741" customWidth="1"/>
    <col min="6920" max="6920" width="12.5740740740741" customWidth="1"/>
    <col min="6921" max="6922" width="20.287037037037" customWidth="1"/>
    <col min="7169" max="7169" width="4.13888888888889" customWidth="1"/>
    <col min="7170" max="7170" width="30.8518518518519" customWidth="1"/>
    <col min="7171" max="7171" width="27.8518518518519" customWidth="1"/>
    <col min="7172" max="7172" width="16" customWidth="1"/>
    <col min="7173" max="7173" width="13.5740740740741" customWidth="1"/>
    <col min="7174" max="7174" width="13.712962962963" customWidth="1"/>
    <col min="7175" max="7175" width="13.5740740740741" customWidth="1"/>
    <col min="7176" max="7176" width="12.5740740740741" customWidth="1"/>
    <col min="7177" max="7178" width="20.287037037037" customWidth="1"/>
    <col min="7425" max="7425" width="4.13888888888889" customWidth="1"/>
    <col min="7426" max="7426" width="30.8518518518519" customWidth="1"/>
    <col min="7427" max="7427" width="27.8518518518519" customWidth="1"/>
    <col min="7428" max="7428" width="16" customWidth="1"/>
    <col min="7429" max="7429" width="13.5740740740741" customWidth="1"/>
    <col min="7430" max="7430" width="13.712962962963" customWidth="1"/>
    <col min="7431" max="7431" width="13.5740740740741" customWidth="1"/>
    <col min="7432" max="7432" width="12.5740740740741" customWidth="1"/>
    <col min="7433" max="7434" width="20.287037037037" customWidth="1"/>
    <col min="7681" max="7681" width="4.13888888888889" customWidth="1"/>
    <col min="7682" max="7682" width="30.8518518518519" customWidth="1"/>
    <col min="7683" max="7683" width="27.8518518518519" customWidth="1"/>
    <col min="7684" max="7684" width="16" customWidth="1"/>
    <col min="7685" max="7685" width="13.5740740740741" customWidth="1"/>
    <col min="7686" max="7686" width="13.712962962963" customWidth="1"/>
    <col min="7687" max="7687" width="13.5740740740741" customWidth="1"/>
    <col min="7688" max="7688" width="12.5740740740741" customWidth="1"/>
    <col min="7689" max="7690" width="20.287037037037" customWidth="1"/>
    <col min="7937" max="7937" width="4.13888888888889" customWidth="1"/>
    <col min="7938" max="7938" width="30.8518518518519" customWidth="1"/>
    <col min="7939" max="7939" width="27.8518518518519" customWidth="1"/>
    <col min="7940" max="7940" width="16" customWidth="1"/>
    <col min="7941" max="7941" width="13.5740740740741" customWidth="1"/>
    <col min="7942" max="7942" width="13.712962962963" customWidth="1"/>
    <col min="7943" max="7943" width="13.5740740740741" customWidth="1"/>
    <col min="7944" max="7944" width="12.5740740740741" customWidth="1"/>
    <col min="7945" max="7946" width="20.287037037037" customWidth="1"/>
    <col min="8193" max="8193" width="4.13888888888889" customWidth="1"/>
    <col min="8194" max="8194" width="30.8518518518519" customWidth="1"/>
    <col min="8195" max="8195" width="27.8518518518519" customWidth="1"/>
    <col min="8196" max="8196" width="16" customWidth="1"/>
    <col min="8197" max="8197" width="13.5740740740741" customWidth="1"/>
    <col min="8198" max="8198" width="13.712962962963" customWidth="1"/>
    <col min="8199" max="8199" width="13.5740740740741" customWidth="1"/>
    <col min="8200" max="8200" width="12.5740740740741" customWidth="1"/>
    <col min="8201" max="8202" width="20.287037037037" customWidth="1"/>
    <col min="8449" max="8449" width="4.13888888888889" customWidth="1"/>
    <col min="8450" max="8450" width="30.8518518518519" customWidth="1"/>
    <col min="8451" max="8451" width="27.8518518518519" customWidth="1"/>
    <col min="8452" max="8452" width="16" customWidth="1"/>
    <col min="8453" max="8453" width="13.5740740740741" customWidth="1"/>
    <col min="8454" max="8454" width="13.712962962963" customWidth="1"/>
    <col min="8455" max="8455" width="13.5740740740741" customWidth="1"/>
    <col min="8456" max="8456" width="12.5740740740741" customWidth="1"/>
    <col min="8457" max="8458" width="20.287037037037" customWidth="1"/>
    <col min="8705" max="8705" width="4.13888888888889" customWidth="1"/>
    <col min="8706" max="8706" width="30.8518518518519" customWidth="1"/>
    <col min="8707" max="8707" width="27.8518518518519" customWidth="1"/>
    <col min="8708" max="8708" width="16" customWidth="1"/>
    <col min="8709" max="8709" width="13.5740740740741" customWidth="1"/>
    <col min="8710" max="8710" width="13.712962962963" customWidth="1"/>
    <col min="8711" max="8711" width="13.5740740740741" customWidth="1"/>
    <col min="8712" max="8712" width="12.5740740740741" customWidth="1"/>
    <col min="8713" max="8714" width="20.287037037037" customWidth="1"/>
    <col min="8961" max="8961" width="4.13888888888889" customWidth="1"/>
    <col min="8962" max="8962" width="30.8518518518519" customWidth="1"/>
    <col min="8963" max="8963" width="27.8518518518519" customWidth="1"/>
    <col min="8964" max="8964" width="16" customWidth="1"/>
    <col min="8965" max="8965" width="13.5740740740741" customWidth="1"/>
    <col min="8966" max="8966" width="13.712962962963" customWidth="1"/>
    <col min="8967" max="8967" width="13.5740740740741" customWidth="1"/>
    <col min="8968" max="8968" width="12.5740740740741" customWidth="1"/>
    <col min="8969" max="8970" width="20.287037037037" customWidth="1"/>
    <col min="9217" max="9217" width="4.13888888888889" customWidth="1"/>
    <col min="9218" max="9218" width="30.8518518518519" customWidth="1"/>
    <col min="9219" max="9219" width="27.8518518518519" customWidth="1"/>
    <col min="9220" max="9220" width="16" customWidth="1"/>
    <col min="9221" max="9221" width="13.5740740740741" customWidth="1"/>
    <col min="9222" max="9222" width="13.712962962963" customWidth="1"/>
    <col min="9223" max="9223" width="13.5740740740741" customWidth="1"/>
    <col min="9224" max="9224" width="12.5740740740741" customWidth="1"/>
    <col min="9225" max="9226" width="20.287037037037" customWidth="1"/>
    <col min="9473" max="9473" width="4.13888888888889" customWidth="1"/>
    <col min="9474" max="9474" width="30.8518518518519" customWidth="1"/>
    <col min="9475" max="9475" width="27.8518518518519" customWidth="1"/>
    <col min="9476" max="9476" width="16" customWidth="1"/>
    <col min="9477" max="9477" width="13.5740740740741" customWidth="1"/>
    <col min="9478" max="9478" width="13.712962962963" customWidth="1"/>
    <col min="9479" max="9479" width="13.5740740740741" customWidth="1"/>
    <col min="9480" max="9480" width="12.5740740740741" customWidth="1"/>
    <col min="9481" max="9482" width="20.287037037037" customWidth="1"/>
    <col min="9729" max="9729" width="4.13888888888889" customWidth="1"/>
    <col min="9730" max="9730" width="30.8518518518519" customWidth="1"/>
    <col min="9731" max="9731" width="27.8518518518519" customWidth="1"/>
    <col min="9732" max="9732" width="16" customWidth="1"/>
    <col min="9733" max="9733" width="13.5740740740741" customWidth="1"/>
    <col min="9734" max="9734" width="13.712962962963" customWidth="1"/>
    <col min="9735" max="9735" width="13.5740740740741" customWidth="1"/>
    <col min="9736" max="9736" width="12.5740740740741" customWidth="1"/>
    <col min="9737" max="9738" width="20.287037037037" customWidth="1"/>
    <col min="9985" max="9985" width="4.13888888888889" customWidth="1"/>
    <col min="9986" max="9986" width="30.8518518518519" customWidth="1"/>
    <col min="9987" max="9987" width="27.8518518518519" customWidth="1"/>
    <col min="9988" max="9988" width="16" customWidth="1"/>
    <col min="9989" max="9989" width="13.5740740740741" customWidth="1"/>
    <col min="9990" max="9990" width="13.712962962963" customWidth="1"/>
    <col min="9991" max="9991" width="13.5740740740741" customWidth="1"/>
    <col min="9992" max="9992" width="12.5740740740741" customWidth="1"/>
    <col min="9993" max="9994" width="20.287037037037" customWidth="1"/>
    <col min="10241" max="10241" width="4.13888888888889" customWidth="1"/>
    <col min="10242" max="10242" width="30.8518518518519" customWidth="1"/>
    <col min="10243" max="10243" width="27.8518518518519" customWidth="1"/>
    <col min="10244" max="10244" width="16" customWidth="1"/>
    <col min="10245" max="10245" width="13.5740740740741" customWidth="1"/>
    <col min="10246" max="10246" width="13.712962962963" customWidth="1"/>
    <col min="10247" max="10247" width="13.5740740740741" customWidth="1"/>
    <col min="10248" max="10248" width="12.5740740740741" customWidth="1"/>
    <col min="10249" max="10250" width="20.287037037037" customWidth="1"/>
    <col min="10497" max="10497" width="4.13888888888889" customWidth="1"/>
    <col min="10498" max="10498" width="30.8518518518519" customWidth="1"/>
    <col min="10499" max="10499" width="27.8518518518519" customWidth="1"/>
    <col min="10500" max="10500" width="16" customWidth="1"/>
    <col min="10501" max="10501" width="13.5740740740741" customWidth="1"/>
    <col min="10502" max="10502" width="13.712962962963" customWidth="1"/>
    <col min="10503" max="10503" width="13.5740740740741" customWidth="1"/>
    <col min="10504" max="10504" width="12.5740740740741" customWidth="1"/>
    <col min="10505" max="10506" width="20.287037037037" customWidth="1"/>
    <col min="10753" max="10753" width="4.13888888888889" customWidth="1"/>
    <col min="10754" max="10754" width="30.8518518518519" customWidth="1"/>
    <col min="10755" max="10755" width="27.8518518518519" customWidth="1"/>
    <col min="10756" max="10756" width="16" customWidth="1"/>
    <col min="10757" max="10757" width="13.5740740740741" customWidth="1"/>
    <col min="10758" max="10758" width="13.712962962963" customWidth="1"/>
    <col min="10759" max="10759" width="13.5740740740741" customWidth="1"/>
    <col min="10760" max="10760" width="12.5740740740741" customWidth="1"/>
    <col min="10761" max="10762" width="20.287037037037" customWidth="1"/>
    <col min="11009" max="11009" width="4.13888888888889" customWidth="1"/>
    <col min="11010" max="11010" width="30.8518518518519" customWidth="1"/>
    <col min="11011" max="11011" width="27.8518518518519" customWidth="1"/>
    <col min="11012" max="11012" width="16" customWidth="1"/>
    <col min="11013" max="11013" width="13.5740740740741" customWidth="1"/>
    <col min="11014" max="11014" width="13.712962962963" customWidth="1"/>
    <col min="11015" max="11015" width="13.5740740740741" customWidth="1"/>
    <col min="11016" max="11016" width="12.5740740740741" customWidth="1"/>
    <col min="11017" max="11018" width="20.287037037037" customWidth="1"/>
    <col min="11265" max="11265" width="4.13888888888889" customWidth="1"/>
    <col min="11266" max="11266" width="30.8518518518519" customWidth="1"/>
    <col min="11267" max="11267" width="27.8518518518519" customWidth="1"/>
    <col min="11268" max="11268" width="16" customWidth="1"/>
    <col min="11269" max="11269" width="13.5740740740741" customWidth="1"/>
    <col min="11270" max="11270" width="13.712962962963" customWidth="1"/>
    <col min="11271" max="11271" width="13.5740740740741" customWidth="1"/>
    <col min="11272" max="11272" width="12.5740740740741" customWidth="1"/>
    <col min="11273" max="11274" width="20.287037037037" customWidth="1"/>
    <col min="11521" max="11521" width="4.13888888888889" customWidth="1"/>
    <col min="11522" max="11522" width="30.8518518518519" customWidth="1"/>
    <col min="11523" max="11523" width="27.8518518518519" customWidth="1"/>
    <col min="11524" max="11524" width="16" customWidth="1"/>
    <col min="11525" max="11525" width="13.5740740740741" customWidth="1"/>
    <col min="11526" max="11526" width="13.712962962963" customWidth="1"/>
    <col min="11527" max="11527" width="13.5740740740741" customWidth="1"/>
    <col min="11528" max="11528" width="12.5740740740741" customWidth="1"/>
    <col min="11529" max="11530" width="20.287037037037" customWidth="1"/>
    <col min="11777" max="11777" width="4.13888888888889" customWidth="1"/>
    <col min="11778" max="11778" width="30.8518518518519" customWidth="1"/>
    <col min="11779" max="11779" width="27.8518518518519" customWidth="1"/>
    <col min="11780" max="11780" width="16" customWidth="1"/>
    <col min="11781" max="11781" width="13.5740740740741" customWidth="1"/>
    <col min="11782" max="11782" width="13.712962962963" customWidth="1"/>
    <col min="11783" max="11783" width="13.5740740740741" customWidth="1"/>
    <col min="11784" max="11784" width="12.5740740740741" customWidth="1"/>
    <col min="11785" max="11786" width="20.287037037037" customWidth="1"/>
    <col min="12033" max="12033" width="4.13888888888889" customWidth="1"/>
    <col min="12034" max="12034" width="30.8518518518519" customWidth="1"/>
    <col min="12035" max="12035" width="27.8518518518519" customWidth="1"/>
    <col min="12036" max="12036" width="16" customWidth="1"/>
    <col min="12037" max="12037" width="13.5740740740741" customWidth="1"/>
    <col min="12038" max="12038" width="13.712962962963" customWidth="1"/>
    <col min="12039" max="12039" width="13.5740740740741" customWidth="1"/>
    <col min="12040" max="12040" width="12.5740740740741" customWidth="1"/>
    <col min="12041" max="12042" width="20.287037037037" customWidth="1"/>
    <col min="12289" max="12289" width="4.13888888888889" customWidth="1"/>
    <col min="12290" max="12290" width="30.8518518518519" customWidth="1"/>
    <col min="12291" max="12291" width="27.8518518518519" customWidth="1"/>
    <col min="12292" max="12292" width="16" customWidth="1"/>
    <col min="12293" max="12293" width="13.5740740740741" customWidth="1"/>
    <col min="12294" max="12294" width="13.712962962963" customWidth="1"/>
    <col min="12295" max="12295" width="13.5740740740741" customWidth="1"/>
    <col min="12296" max="12296" width="12.5740740740741" customWidth="1"/>
    <col min="12297" max="12298" width="20.287037037037" customWidth="1"/>
    <col min="12545" max="12545" width="4.13888888888889" customWidth="1"/>
    <col min="12546" max="12546" width="30.8518518518519" customWidth="1"/>
    <col min="12547" max="12547" width="27.8518518518519" customWidth="1"/>
    <col min="12548" max="12548" width="16" customWidth="1"/>
    <col min="12549" max="12549" width="13.5740740740741" customWidth="1"/>
    <col min="12550" max="12550" width="13.712962962963" customWidth="1"/>
    <col min="12551" max="12551" width="13.5740740740741" customWidth="1"/>
    <col min="12552" max="12552" width="12.5740740740741" customWidth="1"/>
    <col min="12553" max="12554" width="20.287037037037" customWidth="1"/>
    <col min="12801" max="12801" width="4.13888888888889" customWidth="1"/>
    <col min="12802" max="12802" width="30.8518518518519" customWidth="1"/>
    <col min="12803" max="12803" width="27.8518518518519" customWidth="1"/>
    <col min="12804" max="12804" width="16" customWidth="1"/>
    <col min="12805" max="12805" width="13.5740740740741" customWidth="1"/>
    <col min="12806" max="12806" width="13.712962962963" customWidth="1"/>
    <col min="12807" max="12807" width="13.5740740740741" customWidth="1"/>
    <col min="12808" max="12808" width="12.5740740740741" customWidth="1"/>
    <col min="12809" max="12810" width="20.287037037037" customWidth="1"/>
    <col min="13057" max="13057" width="4.13888888888889" customWidth="1"/>
    <col min="13058" max="13058" width="30.8518518518519" customWidth="1"/>
    <col min="13059" max="13059" width="27.8518518518519" customWidth="1"/>
    <col min="13060" max="13060" width="16" customWidth="1"/>
    <col min="13061" max="13061" width="13.5740740740741" customWidth="1"/>
    <col min="13062" max="13062" width="13.712962962963" customWidth="1"/>
    <col min="13063" max="13063" width="13.5740740740741" customWidth="1"/>
    <col min="13064" max="13064" width="12.5740740740741" customWidth="1"/>
    <col min="13065" max="13066" width="20.287037037037" customWidth="1"/>
    <col min="13313" max="13313" width="4.13888888888889" customWidth="1"/>
    <col min="13314" max="13314" width="30.8518518518519" customWidth="1"/>
    <col min="13315" max="13315" width="27.8518518518519" customWidth="1"/>
    <col min="13316" max="13316" width="16" customWidth="1"/>
    <col min="13317" max="13317" width="13.5740740740741" customWidth="1"/>
    <col min="13318" max="13318" width="13.712962962963" customWidth="1"/>
    <col min="13319" max="13319" width="13.5740740740741" customWidth="1"/>
    <col min="13320" max="13320" width="12.5740740740741" customWidth="1"/>
    <col min="13321" max="13322" width="20.287037037037" customWidth="1"/>
    <col min="13569" max="13569" width="4.13888888888889" customWidth="1"/>
    <col min="13570" max="13570" width="30.8518518518519" customWidth="1"/>
    <col min="13571" max="13571" width="27.8518518518519" customWidth="1"/>
    <col min="13572" max="13572" width="16" customWidth="1"/>
    <col min="13573" max="13573" width="13.5740740740741" customWidth="1"/>
    <col min="13574" max="13574" width="13.712962962963" customWidth="1"/>
    <col min="13575" max="13575" width="13.5740740740741" customWidth="1"/>
    <col min="13576" max="13576" width="12.5740740740741" customWidth="1"/>
    <col min="13577" max="13578" width="20.287037037037" customWidth="1"/>
    <col min="13825" max="13825" width="4.13888888888889" customWidth="1"/>
    <col min="13826" max="13826" width="30.8518518518519" customWidth="1"/>
    <col min="13827" max="13827" width="27.8518518518519" customWidth="1"/>
    <col min="13828" max="13828" width="16" customWidth="1"/>
    <col min="13829" max="13829" width="13.5740740740741" customWidth="1"/>
    <col min="13830" max="13830" width="13.712962962963" customWidth="1"/>
    <col min="13831" max="13831" width="13.5740740740741" customWidth="1"/>
    <col min="13832" max="13832" width="12.5740740740741" customWidth="1"/>
    <col min="13833" max="13834" width="20.287037037037" customWidth="1"/>
    <col min="14081" max="14081" width="4.13888888888889" customWidth="1"/>
    <col min="14082" max="14082" width="30.8518518518519" customWidth="1"/>
    <col min="14083" max="14083" width="27.8518518518519" customWidth="1"/>
    <col min="14084" max="14084" width="16" customWidth="1"/>
    <col min="14085" max="14085" width="13.5740740740741" customWidth="1"/>
    <col min="14086" max="14086" width="13.712962962963" customWidth="1"/>
    <col min="14087" max="14087" width="13.5740740740741" customWidth="1"/>
    <col min="14088" max="14088" width="12.5740740740741" customWidth="1"/>
    <col min="14089" max="14090" width="20.287037037037" customWidth="1"/>
    <col min="14337" max="14337" width="4.13888888888889" customWidth="1"/>
    <col min="14338" max="14338" width="30.8518518518519" customWidth="1"/>
    <col min="14339" max="14339" width="27.8518518518519" customWidth="1"/>
    <col min="14340" max="14340" width="16" customWidth="1"/>
    <col min="14341" max="14341" width="13.5740740740741" customWidth="1"/>
    <col min="14342" max="14342" width="13.712962962963" customWidth="1"/>
    <col min="14343" max="14343" width="13.5740740740741" customWidth="1"/>
    <col min="14344" max="14344" width="12.5740740740741" customWidth="1"/>
    <col min="14345" max="14346" width="20.287037037037" customWidth="1"/>
    <col min="14593" max="14593" width="4.13888888888889" customWidth="1"/>
    <col min="14594" max="14594" width="30.8518518518519" customWidth="1"/>
    <col min="14595" max="14595" width="27.8518518518519" customWidth="1"/>
    <col min="14596" max="14596" width="16" customWidth="1"/>
    <col min="14597" max="14597" width="13.5740740740741" customWidth="1"/>
    <col min="14598" max="14598" width="13.712962962963" customWidth="1"/>
    <col min="14599" max="14599" width="13.5740740740741" customWidth="1"/>
    <col min="14600" max="14600" width="12.5740740740741" customWidth="1"/>
    <col min="14601" max="14602" width="20.287037037037" customWidth="1"/>
    <col min="14849" max="14849" width="4.13888888888889" customWidth="1"/>
    <col min="14850" max="14850" width="30.8518518518519" customWidth="1"/>
    <col min="14851" max="14851" width="27.8518518518519" customWidth="1"/>
    <col min="14852" max="14852" width="16" customWidth="1"/>
    <col min="14853" max="14853" width="13.5740740740741" customWidth="1"/>
    <col min="14854" max="14854" width="13.712962962963" customWidth="1"/>
    <col min="14855" max="14855" width="13.5740740740741" customWidth="1"/>
    <col min="14856" max="14856" width="12.5740740740741" customWidth="1"/>
    <col min="14857" max="14858" width="20.287037037037" customWidth="1"/>
    <col min="15105" max="15105" width="4.13888888888889" customWidth="1"/>
    <col min="15106" max="15106" width="30.8518518518519" customWidth="1"/>
    <col min="15107" max="15107" width="27.8518518518519" customWidth="1"/>
    <col min="15108" max="15108" width="16" customWidth="1"/>
    <col min="15109" max="15109" width="13.5740740740741" customWidth="1"/>
    <col min="15110" max="15110" width="13.712962962963" customWidth="1"/>
    <col min="15111" max="15111" width="13.5740740740741" customWidth="1"/>
    <col min="15112" max="15112" width="12.5740740740741" customWidth="1"/>
    <col min="15113" max="15114" width="20.287037037037" customWidth="1"/>
    <col min="15361" max="15361" width="4.13888888888889" customWidth="1"/>
    <col min="15362" max="15362" width="30.8518518518519" customWidth="1"/>
    <col min="15363" max="15363" width="27.8518518518519" customWidth="1"/>
    <col min="15364" max="15364" width="16" customWidth="1"/>
    <col min="15365" max="15365" width="13.5740740740741" customWidth="1"/>
    <col min="15366" max="15366" width="13.712962962963" customWidth="1"/>
    <col min="15367" max="15367" width="13.5740740740741" customWidth="1"/>
    <col min="15368" max="15368" width="12.5740740740741" customWidth="1"/>
    <col min="15369" max="15370" width="20.287037037037" customWidth="1"/>
    <col min="15617" max="15617" width="4.13888888888889" customWidth="1"/>
    <col min="15618" max="15618" width="30.8518518518519" customWidth="1"/>
    <col min="15619" max="15619" width="27.8518518518519" customWidth="1"/>
    <col min="15620" max="15620" width="16" customWidth="1"/>
    <col min="15621" max="15621" width="13.5740740740741" customWidth="1"/>
    <col min="15622" max="15622" width="13.712962962963" customWidth="1"/>
    <col min="15623" max="15623" width="13.5740740740741" customWidth="1"/>
    <col min="15624" max="15624" width="12.5740740740741" customWidth="1"/>
    <col min="15625" max="15626" width="20.287037037037" customWidth="1"/>
    <col min="15873" max="15873" width="4.13888888888889" customWidth="1"/>
    <col min="15874" max="15874" width="30.8518518518519" customWidth="1"/>
    <col min="15875" max="15875" width="27.8518518518519" customWidth="1"/>
    <col min="15876" max="15876" width="16" customWidth="1"/>
    <col min="15877" max="15877" width="13.5740740740741" customWidth="1"/>
    <col min="15878" max="15878" width="13.712962962963" customWidth="1"/>
    <col min="15879" max="15879" width="13.5740740740741" customWidth="1"/>
    <col min="15880" max="15880" width="12.5740740740741" customWidth="1"/>
    <col min="15881" max="15882" width="20.287037037037" customWidth="1"/>
    <col min="16129" max="16129" width="4.13888888888889" customWidth="1"/>
    <col min="16130" max="16130" width="30.8518518518519" customWidth="1"/>
    <col min="16131" max="16131" width="27.8518518518519" customWidth="1"/>
    <col min="16132" max="16132" width="16" customWidth="1"/>
    <col min="16133" max="16133" width="13.5740740740741" customWidth="1"/>
    <col min="16134" max="16134" width="13.712962962963" customWidth="1"/>
    <col min="16135" max="16135" width="13.5740740740741" customWidth="1"/>
    <col min="16136" max="16136" width="12.5740740740741" customWidth="1"/>
    <col min="16137" max="16138" width="20.287037037037" customWidth="1"/>
  </cols>
  <sheetData>
    <row r="1" ht="10.5" customHeight="1" spans="1:6">
      <c r="A1" s="3" t="s">
        <v>107</v>
      </c>
      <c r="B1" s="3"/>
      <c r="C1" s="3"/>
      <c r="D1" s="3"/>
      <c r="E1" s="3"/>
      <c r="F1" s="67"/>
    </row>
    <row r="2" ht="15.75" customHeight="1" spans="1:6">
      <c r="A2" s="4"/>
      <c r="B2" s="4"/>
      <c r="C2" s="4"/>
      <c r="D2" s="4"/>
      <c r="E2" s="4"/>
      <c r="F2" s="67"/>
    </row>
    <row r="3" ht="1.5" customHeight="1" spans="1:6">
      <c r="A3" s="4"/>
      <c r="B3" s="4"/>
      <c r="C3" s="4"/>
      <c r="D3" s="4"/>
      <c r="E3" s="4"/>
      <c r="F3" s="67"/>
    </row>
    <row r="4" ht="5.25" customHeight="1" spans="1:6">
      <c r="A4" s="4"/>
      <c r="B4" s="4"/>
      <c r="C4" s="4"/>
      <c r="D4" s="4"/>
      <c r="E4" s="4"/>
      <c r="F4" s="67"/>
    </row>
    <row r="5" ht="18.75" customHeight="1" spans="1:6">
      <c r="A5" s="5" t="s">
        <v>123</v>
      </c>
      <c r="B5" s="6"/>
      <c r="C5" s="6"/>
      <c r="D5" s="6"/>
      <c r="E5" s="7"/>
      <c r="F5" s="68"/>
    </row>
    <row r="6" ht="16.5" customHeight="1" spans="1:6">
      <c r="A6" s="69" t="s">
        <v>109</v>
      </c>
      <c r="B6" s="70"/>
      <c r="C6" s="70"/>
      <c r="D6" s="70"/>
      <c r="E6" s="70"/>
      <c r="F6" s="71"/>
    </row>
    <row r="7" ht="15.6" spans="1:6">
      <c r="A7" s="12" t="s">
        <v>31</v>
      </c>
      <c r="B7" s="13"/>
      <c r="C7" s="14" t="s">
        <v>110</v>
      </c>
      <c r="D7" s="14"/>
      <c r="E7" s="72"/>
      <c r="F7" s="73"/>
    </row>
    <row r="8" ht="15.75" customHeight="1" spans="1:6">
      <c r="A8" s="17" t="s">
        <v>111</v>
      </c>
      <c r="B8" s="18"/>
      <c r="C8" s="19" t="s">
        <v>35</v>
      </c>
      <c r="D8" s="73"/>
      <c r="E8" s="74"/>
      <c r="F8" s="73"/>
    </row>
    <row r="9" ht="15.6" spans="1:6">
      <c r="A9" s="21" t="s">
        <v>36</v>
      </c>
      <c r="B9" s="22"/>
      <c r="C9" s="19"/>
      <c r="D9" s="19"/>
      <c r="E9" s="74"/>
      <c r="F9" s="73"/>
    </row>
    <row r="10" ht="15.6" spans="1:6">
      <c r="A10" s="21" t="s">
        <v>112</v>
      </c>
      <c r="B10" s="22"/>
      <c r="C10" s="19" t="s">
        <v>113</v>
      </c>
      <c r="D10" s="19"/>
      <c r="E10" s="74"/>
      <c r="F10" s="73"/>
    </row>
    <row r="11" ht="15.6" spans="1:6">
      <c r="A11" s="21" t="s">
        <v>114</v>
      </c>
      <c r="B11" s="22"/>
      <c r="C11" s="24" t="s">
        <v>115</v>
      </c>
      <c r="D11" s="24"/>
      <c r="E11" s="74"/>
      <c r="F11" s="73"/>
    </row>
    <row r="12" ht="16.35" spans="1:6">
      <c r="A12" s="26" t="s">
        <v>116</v>
      </c>
      <c r="B12" s="27"/>
      <c r="C12" s="28" t="s">
        <v>124</v>
      </c>
      <c r="D12" s="28"/>
      <c r="E12" s="75"/>
      <c r="F12" s="73"/>
    </row>
    <row r="13" ht="15.6" spans="1:6">
      <c r="A13" s="22"/>
      <c r="B13" s="22"/>
      <c r="C13" s="19"/>
      <c r="D13" s="19"/>
      <c r="E13" s="30"/>
      <c r="F13" s="73"/>
    </row>
    <row r="14" ht="15.6" spans="1:6">
      <c r="A14" s="22"/>
      <c r="B14" s="22"/>
      <c r="C14" s="76"/>
      <c r="D14" s="19"/>
      <c r="E14" s="30"/>
      <c r="F14" s="73"/>
    </row>
    <row r="15" ht="15.75" customHeight="1" spans="1:6">
      <c r="A15" s="31"/>
      <c r="B15" s="31"/>
      <c r="C15" s="31"/>
      <c r="D15" s="32"/>
      <c r="E15" s="31"/>
      <c r="F15" s="32"/>
    </row>
    <row r="16" ht="28.5" customHeight="1" spans="1:8">
      <c r="A16" s="31"/>
      <c r="B16" s="31"/>
      <c r="C16" s="31"/>
      <c r="D16" s="33"/>
      <c r="E16" s="34" t="s">
        <v>125</v>
      </c>
      <c r="F16" s="77" t="s">
        <v>126</v>
      </c>
      <c r="G16" s="34" t="s">
        <v>127</v>
      </c>
      <c r="H16" s="78" t="s">
        <v>128</v>
      </c>
    </row>
    <row r="17" ht="15.6" spans="1:8">
      <c r="A17" s="31"/>
      <c r="B17" s="31"/>
      <c r="C17" s="31"/>
      <c r="D17" s="35" t="s">
        <v>121</v>
      </c>
      <c r="E17" s="79">
        <v>80</v>
      </c>
      <c r="F17" s="79">
        <v>188</v>
      </c>
      <c r="G17" s="79">
        <v>210</v>
      </c>
      <c r="H17" s="80">
        <v>478</v>
      </c>
    </row>
    <row r="18" ht="15.6" spans="1:8">
      <c r="A18" s="31"/>
      <c r="B18" s="31"/>
      <c r="C18" s="31"/>
      <c r="D18" s="36" t="s">
        <v>129</v>
      </c>
      <c r="E18" s="81">
        <v>0.167364016736402</v>
      </c>
      <c r="F18" s="81">
        <v>0.393305439330544</v>
      </c>
      <c r="G18" s="81">
        <v>0.439330543933054</v>
      </c>
      <c r="H18" s="82">
        <v>1</v>
      </c>
    </row>
    <row r="19" ht="15.75" customHeight="1" spans="1:8">
      <c r="A19" s="38" t="s">
        <v>42</v>
      </c>
      <c r="B19" s="38" t="s">
        <v>43</v>
      </c>
      <c r="C19" s="39"/>
      <c r="D19" s="83"/>
      <c r="E19" s="84" t="s">
        <v>46</v>
      </c>
      <c r="F19" s="84" t="s">
        <v>46</v>
      </c>
      <c r="G19" s="84" t="s">
        <v>46</v>
      </c>
      <c r="H19" s="85" t="s">
        <v>46</v>
      </c>
    </row>
    <row r="20" ht="15.75" customHeight="1" spans="1:8">
      <c r="A20" s="42">
        <v>1</v>
      </c>
      <c r="B20" s="43" t="s">
        <v>48</v>
      </c>
      <c r="C20" s="44"/>
      <c r="D20" s="86"/>
      <c r="E20" s="45"/>
      <c r="F20" s="45"/>
      <c r="G20" s="45"/>
      <c r="H20" s="87"/>
    </row>
    <row r="21" ht="15.75" customHeight="1" spans="1:8">
      <c r="A21" s="46"/>
      <c r="B21" s="47" t="s">
        <v>49</v>
      </c>
      <c r="C21" s="48"/>
      <c r="D21" s="49">
        <v>0.3</v>
      </c>
      <c r="E21" s="50">
        <v>1</v>
      </c>
      <c r="F21" s="50">
        <v>1</v>
      </c>
      <c r="G21" s="50">
        <v>1</v>
      </c>
      <c r="H21" s="88">
        <f>SUMPRODUCT($E$18:$G$18,E21:G21)</f>
        <v>1</v>
      </c>
    </row>
    <row r="22" ht="15.75" customHeight="1" spans="1:8">
      <c r="A22" s="42">
        <v>2</v>
      </c>
      <c r="B22" s="43" t="s">
        <v>53</v>
      </c>
      <c r="C22" s="44"/>
      <c r="D22" s="89"/>
      <c r="E22" s="90"/>
      <c r="F22" s="90"/>
      <c r="G22" s="90"/>
      <c r="H22" s="91"/>
    </row>
    <row r="23" ht="15.75" customHeight="1" spans="1:8">
      <c r="A23" s="46"/>
      <c r="B23" s="47" t="s">
        <v>54</v>
      </c>
      <c r="C23" s="48"/>
      <c r="D23" s="49">
        <v>0.15</v>
      </c>
      <c r="E23" s="50">
        <v>0.9</v>
      </c>
      <c r="F23" s="50">
        <v>0.9</v>
      </c>
      <c r="G23" s="50">
        <v>0.7</v>
      </c>
      <c r="H23" s="88">
        <f>SUMPRODUCT($E$18:$G$18,E23:G23)</f>
        <v>0.812133891213389</v>
      </c>
    </row>
    <row r="24" ht="15.75" customHeight="1" spans="1:8">
      <c r="A24" s="42">
        <v>3</v>
      </c>
      <c r="B24" s="43" t="s">
        <v>57</v>
      </c>
      <c r="C24" s="44"/>
      <c r="D24" s="89"/>
      <c r="E24" s="90"/>
      <c r="F24" s="90"/>
      <c r="G24" s="90"/>
      <c r="H24" s="91"/>
    </row>
    <row r="25" ht="15.75" customHeight="1" spans="1:8">
      <c r="A25" s="46"/>
      <c r="B25" s="92" t="s">
        <v>57</v>
      </c>
      <c r="C25" s="93"/>
      <c r="D25" s="94">
        <v>0.06</v>
      </c>
      <c r="E25" s="50">
        <v>0.5</v>
      </c>
      <c r="F25" s="50">
        <v>0.5</v>
      </c>
      <c r="G25" s="50">
        <v>0.5</v>
      </c>
      <c r="H25" s="88">
        <f>SUMPRODUCT($E$18:$G$18,E25:G25)</f>
        <v>0.5</v>
      </c>
    </row>
    <row r="26" ht="15.75" customHeight="1" spans="1:8">
      <c r="A26" s="42">
        <v>4</v>
      </c>
      <c r="B26" s="43" t="s">
        <v>58</v>
      </c>
      <c r="C26" s="44"/>
      <c r="D26" s="89"/>
      <c r="E26" s="90"/>
      <c r="F26" s="90"/>
      <c r="G26" s="90"/>
      <c r="H26" s="91"/>
    </row>
    <row r="27" ht="15.75" customHeight="1" spans="1:8">
      <c r="A27" s="46"/>
      <c r="B27" s="95" t="s">
        <v>59</v>
      </c>
      <c r="C27" s="48"/>
      <c r="D27" s="94">
        <v>0.06</v>
      </c>
      <c r="E27" s="50"/>
      <c r="F27" s="50">
        <v>0.5</v>
      </c>
      <c r="G27" s="50">
        <v>0.5</v>
      </c>
      <c r="H27" s="88">
        <f>SUMPRODUCT($E$18:$G$18,E27:G27)</f>
        <v>0.416317991631799</v>
      </c>
    </row>
    <row r="28" ht="15.75" customHeight="1" spans="1:8">
      <c r="A28" s="42">
        <v>5</v>
      </c>
      <c r="B28" s="43" t="s">
        <v>62</v>
      </c>
      <c r="C28" s="44"/>
      <c r="D28" s="89"/>
      <c r="E28" s="90"/>
      <c r="F28" s="90"/>
      <c r="G28" s="90"/>
      <c r="H28" s="91"/>
    </row>
    <row r="29" ht="15.75" customHeight="1" spans="1:8">
      <c r="A29" s="46"/>
      <c r="B29" s="47" t="s">
        <v>63</v>
      </c>
      <c r="C29" s="48"/>
      <c r="D29" s="94">
        <v>0.15</v>
      </c>
      <c r="E29" s="50"/>
      <c r="F29" s="50"/>
      <c r="G29" s="50"/>
      <c r="H29" s="88">
        <f>SUMPRODUCT($E$18:$G$18,E29:G29)</f>
        <v>0</v>
      </c>
    </row>
    <row r="30" ht="15.75" customHeight="1" spans="1:8">
      <c r="A30" s="42">
        <v>6</v>
      </c>
      <c r="B30" s="43" t="s">
        <v>66</v>
      </c>
      <c r="C30" s="44"/>
      <c r="D30" s="89"/>
      <c r="E30" s="90"/>
      <c r="F30" s="90"/>
      <c r="G30" s="90"/>
      <c r="H30" s="91"/>
    </row>
    <row r="31" ht="15.75" customHeight="1" spans="1:8">
      <c r="A31" s="46"/>
      <c r="B31" s="47" t="s">
        <v>67</v>
      </c>
      <c r="C31" s="48"/>
      <c r="D31" s="94">
        <v>0.09</v>
      </c>
      <c r="E31" s="50">
        <v>0.2</v>
      </c>
      <c r="F31" s="50">
        <v>0.3</v>
      </c>
      <c r="G31" s="50">
        <v>0.2</v>
      </c>
      <c r="H31" s="88">
        <f>SUMPRODUCT($E$18:$G$18,E31:G31)</f>
        <v>0.239330543933054</v>
      </c>
    </row>
    <row r="32" ht="15.75" customHeight="1" spans="1:8">
      <c r="A32" s="42">
        <v>7</v>
      </c>
      <c r="B32" s="43" t="s">
        <v>70</v>
      </c>
      <c r="C32" s="44"/>
      <c r="D32" s="89"/>
      <c r="E32" s="90"/>
      <c r="F32" s="90"/>
      <c r="G32" s="90"/>
      <c r="H32" s="91"/>
    </row>
    <row r="33" ht="15.75" customHeight="1" spans="1:8">
      <c r="A33" s="46"/>
      <c r="B33" s="47" t="s">
        <v>71</v>
      </c>
      <c r="C33" s="48"/>
      <c r="D33" s="94">
        <v>0.03</v>
      </c>
      <c r="E33" s="50"/>
      <c r="F33" s="50"/>
      <c r="G33" s="50"/>
      <c r="H33" s="88">
        <f>SUMPRODUCT($E$18:$G$18,E33:G33)</f>
        <v>0</v>
      </c>
    </row>
    <row r="34" ht="15.75" customHeight="1" spans="1:8">
      <c r="A34" s="42">
        <v>8</v>
      </c>
      <c r="B34" s="43" t="s">
        <v>74</v>
      </c>
      <c r="C34" s="44"/>
      <c r="D34" s="89"/>
      <c r="E34" s="90"/>
      <c r="F34" s="90"/>
      <c r="G34" s="90"/>
      <c r="H34" s="91"/>
    </row>
    <row r="35" ht="15.75" customHeight="1" spans="1:8">
      <c r="A35" s="46"/>
      <c r="B35" s="47" t="s">
        <v>71</v>
      </c>
      <c r="C35" s="48"/>
      <c r="D35" s="94">
        <v>0.045</v>
      </c>
      <c r="E35" s="50"/>
      <c r="F35" s="50"/>
      <c r="G35" s="50"/>
      <c r="H35" s="88">
        <f>SUMPRODUCT($E$18:$G$18,E35:G35)</f>
        <v>0</v>
      </c>
    </row>
    <row r="36" ht="15.75" customHeight="1" spans="1:8">
      <c r="A36" s="42">
        <v>9</v>
      </c>
      <c r="B36" s="43" t="s">
        <v>76</v>
      </c>
      <c r="C36" s="44"/>
      <c r="D36" s="89"/>
      <c r="E36" s="90"/>
      <c r="F36" s="90"/>
      <c r="G36" s="90"/>
      <c r="H36" s="91"/>
    </row>
    <row r="37" ht="15.75" customHeight="1" spans="1:8">
      <c r="A37" s="46"/>
      <c r="B37" s="47" t="s">
        <v>77</v>
      </c>
      <c r="C37" s="48"/>
      <c r="D37" s="96">
        <v>0.0225</v>
      </c>
      <c r="E37" s="50">
        <v>0.8</v>
      </c>
      <c r="F37" s="50">
        <v>0.9</v>
      </c>
      <c r="G37" s="50">
        <v>0.8</v>
      </c>
      <c r="H37" s="88">
        <f>SUMPRODUCT($E$18:$G$18,E37:G37)</f>
        <v>0.839330543933055</v>
      </c>
    </row>
    <row r="38" ht="15.75" customHeight="1" spans="1:8">
      <c r="A38" s="42">
        <v>10</v>
      </c>
      <c r="B38" s="43" t="s">
        <v>80</v>
      </c>
      <c r="C38" s="44"/>
      <c r="D38" s="89"/>
      <c r="E38" s="90"/>
      <c r="F38" s="90"/>
      <c r="G38" s="90"/>
      <c r="H38" s="91"/>
    </row>
    <row r="39" ht="15.75" customHeight="1" spans="1:8">
      <c r="A39" s="46"/>
      <c r="B39" s="47" t="s">
        <v>77</v>
      </c>
      <c r="C39" s="48"/>
      <c r="D39" s="94">
        <v>0.045</v>
      </c>
      <c r="E39" s="50"/>
      <c r="F39" s="50"/>
      <c r="G39" s="50"/>
      <c r="H39" s="88">
        <f>SUMPRODUCT($E$18:$G$18,E39:G39)</f>
        <v>0</v>
      </c>
    </row>
    <row r="40" ht="15.75" customHeight="1" spans="1:8">
      <c r="A40" s="42">
        <v>11</v>
      </c>
      <c r="B40" s="43" t="s">
        <v>82</v>
      </c>
      <c r="C40" s="44"/>
      <c r="D40" s="89"/>
      <c r="E40" s="90"/>
      <c r="F40" s="90"/>
      <c r="G40" s="90"/>
      <c r="H40" s="91"/>
    </row>
    <row r="41" ht="15.75" customHeight="1" spans="1:8">
      <c r="A41" s="46"/>
      <c r="B41" s="47" t="s">
        <v>83</v>
      </c>
      <c r="C41" s="48"/>
      <c r="D41" s="97">
        <v>0.0275</v>
      </c>
      <c r="E41" s="50"/>
      <c r="F41" s="50"/>
      <c r="G41" s="50"/>
      <c r="H41" s="88">
        <f>SUMPRODUCT($E$18:$G$18,E41:G41)</f>
        <v>0</v>
      </c>
    </row>
    <row r="42" ht="15.75" customHeight="1" spans="1:8">
      <c r="A42" s="46"/>
      <c r="B42" s="47" t="s">
        <v>84</v>
      </c>
      <c r="C42" s="48"/>
      <c r="D42" s="97">
        <v>0.02</v>
      </c>
      <c r="E42" s="50"/>
      <c r="F42" s="50"/>
      <c r="G42" s="50"/>
      <c r="H42" s="88">
        <f>SUMPRODUCT($E$18:$G$18,E42:G42)</f>
        <v>0</v>
      </c>
    </row>
    <row r="43" ht="15.6" spans="3:8">
      <c r="C43" s="98" t="s">
        <v>120</v>
      </c>
      <c r="D43" s="99">
        <f>SUM(D21:D42)</f>
        <v>1</v>
      </c>
      <c r="E43" s="100">
        <f>SUMPRODUCT(E21:E42,$D$21:$D$42)</f>
        <v>0.501</v>
      </c>
      <c r="F43" s="100">
        <f t="shared" ref="F43:H43" si="0">SUMPRODUCT(F21:F42,$D$21:$D$42)</f>
        <v>0.54225</v>
      </c>
      <c r="G43" s="100">
        <f t="shared" si="0"/>
        <v>0.501</v>
      </c>
      <c r="H43" s="100">
        <f t="shared" si="0"/>
        <v>0.517223849372385</v>
      </c>
    </row>
    <row r="44" spans="3:8">
      <c r="C44" s="54"/>
      <c r="D44" s="55"/>
      <c r="E44" s="54"/>
      <c r="F44" s="54"/>
      <c r="G44" s="54"/>
      <c r="H44" s="54"/>
    </row>
    <row r="45" spans="3:8">
      <c r="C45" s="54"/>
      <c r="D45" s="55"/>
      <c r="E45" s="54"/>
      <c r="F45" s="54"/>
      <c r="G45" s="54"/>
      <c r="H45" s="54"/>
    </row>
    <row r="46" spans="3:8">
      <c r="C46" s="54"/>
      <c r="D46" s="55"/>
      <c r="E46" s="54"/>
      <c r="F46" s="54"/>
      <c r="G46" s="54"/>
      <c r="H46" s="54"/>
    </row>
    <row r="47" spans="3:8">
      <c r="C47" s="54"/>
      <c r="D47" s="55"/>
      <c r="E47" s="54"/>
      <c r="F47" s="54"/>
      <c r="G47" s="54"/>
      <c r="H47" s="54"/>
    </row>
    <row r="48" spans="3:8">
      <c r="C48" s="54"/>
      <c r="D48" s="55"/>
      <c r="E48" s="54"/>
      <c r="F48" s="54"/>
      <c r="G48" s="54"/>
      <c r="H48" s="54"/>
    </row>
    <row r="49" spans="3:8">
      <c r="C49" s="54"/>
      <c r="D49" s="55"/>
      <c r="E49" s="54"/>
      <c r="F49" s="54"/>
      <c r="G49" s="54"/>
      <c r="H49" s="54"/>
    </row>
    <row r="50" spans="3:8">
      <c r="C50" s="54"/>
      <c r="D50" s="55"/>
      <c r="E50" s="54"/>
      <c r="F50" s="54"/>
      <c r="G50" s="54"/>
      <c r="H50" s="54"/>
    </row>
    <row r="51" spans="3:8">
      <c r="C51" s="54"/>
      <c r="D51" s="55"/>
      <c r="E51" s="54"/>
      <c r="F51" s="54"/>
      <c r="G51" s="54"/>
      <c r="H51" s="54"/>
    </row>
    <row r="52" spans="3:8">
      <c r="C52" s="54"/>
      <c r="D52" s="55"/>
      <c r="E52" s="54"/>
      <c r="F52" s="54"/>
      <c r="G52" s="54"/>
      <c r="H52" s="54"/>
    </row>
    <row r="53" spans="3:8">
      <c r="C53" s="54"/>
      <c r="D53" s="55"/>
      <c r="E53" s="54"/>
      <c r="F53" s="54"/>
      <c r="G53" s="54"/>
      <c r="H53" s="54"/>
    </row>
  </sheetData>
  <mergeCells count="20">
    <mergeCell ref="A5:E5"/>
    <mergeCell ref="A6:E6"/>
    <mergeCell ref="C7:D7"/>
    <mergeCell ref="A8:B8"/>
    <mergeCell ref="C9:D9"/>
    <mergeCell ref="C12:D12"/>
    <mergeCell ref="B19:C19"/>
    <mergeCell ref="B20:C20"/>
    <mergeCell ref="B22:C22"/>
    <mergeCell ref="B24:C24"/>
    <mergeCell ref="B25:C25"/>
    <mergeCell ref="B26:C26"/>
    <mergeCell ref="B28:C28"/>
    <mergeCell ref="B30:C30"/>
    <mergeCell ref="B32:C32"/>
    <mergeCell ref="B34:C34"/>
    <mergeCell ref="B36:C36"/>
    <mergeCell ref="B38:C38"/>
    <mergeCell ref="B40:C40"/>
    <mergeCell ref="A1:E4"/>
  </mergeCells>
  <pageMargins left="0.31496062992126" right="0.708661417322835" top="0.275590551181102" bottom="0.31496062992126" header="0.196850393700787" footer="0.15748031496063"/>
  <pageSetup paperSize="9" scale="6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view="pageBreakPreview" zoomScale="85" zoomScaleNormal="100" topLeftCell="A5" workbookViewId="0">
      <selection activeCell="C9" sqref="C9:D9"/>
    </sheetView>
  </sheetViews>
  <sheetFormatPr defaultColWidth="11" defaultRowHeight="14.4" outlineLevelCol="4"/>
  <cols>
    <col min="1" max="1" width="4.13888888888889" customWidth="1"/>
    <col min="2" max="2" width="30.8518518518519" customWidth="1"/>
    <col min="3" max="3" width="27.8518518518519" customWidth="1"/>
    <col min="4" max="4" width="16" style="1" customWidth="1"/>
    <col min="5" max="5" width="13.5740740740741" style="2" customWidth="1"/>
    <col min="6" max="7" width="20.287037037037" customWidth="1"/>
    <col min="254" max="254" width="4.13888888888889" customWidth="1"/>
    <col min="255" max="255" width="30.8518518518519" customWidth="1"/>
    <col min="256" max="256" width="27.8518518518519" customWidth="1"/>
    <col min="257" max="257" width="16" customWidth="1"/>
    <col min="258" max="258" width="13.5740740740741" customWidth="1"/>
    <col min="259" max="259" width="13.712962962963" customWidth="1"/>
    <col min="260" max="260" width="13.5740740740741" customWidth="1"/>
    <col min="261" max="261" width="12.5740740740741" customWidth="1"/>
    <col min="262" max="263" width="20.287037037037" customWidth="1"/>
    <col min="510" max="510" width="4.13888888888889" customWidth="1"/>
    <col min="511" max="511" width="30.8518518518519" customWidth="1"/>
    <col min="512" max="512" width="27.8518518518519" customWidth="1"/>
    <col min="513" max="513" width="16" customWidth="1"/>
    <col min="514" max="514" width="13.5740740740741" customWidth="1"/>
    <col min="515" max="515" width="13.712962962963" customWidth="1"/>
    <col min="516" max="516" width="13.5740740740741" customWidth="1"/>
    <col min="517" max="517" width="12.5740740740741" customWidth="1"/>
    <col min="518" max="519" width="20.287037037037" customWidth="1"/>
    <col min="766" max="766" width="4.13888888888889" customWidth="1"/>
    <col min="767" max="767" width="30.8518518518519" customWidth="1"/>
    <col min="768" max="768" width="27.8518518518519" customWidth="1"/>
    <col min="769" max="769" width="16" customWidth="1"/>
    <col min="770" max="770" width="13.5740740740741" customWidth="1"/>
    <col min="771" max="771" width="13.712962962963" customWidth="1"/>
    <col min="772" max="772" width="13.5740740740741" customWidth="1"/>
    <col min="773" max="773" width="12.5740740740741" customWidth="1"/>
    <col min="774" max="775" width="20.287037037037" customWidth="1"/>
    <col min="1022" max="1022" width="4.13888888888889" customWidth="1"/>
    <col min="1023" max="1023" width="30.8518518518519" customWidth="1"/>
    <col min="1024" max="1024" width="27.8518518518519" customWidth="1"/>
    <col min="1025" max="1025" width="16" customWidth="1"/>
    <col min="1026" max="1026" width="13.5740740740741" customWidth="1"/>
    <col min="1027" max="1027" width="13.712962962963" customWidth="1"/>
    <col min="1028" max="1028" width="13.5740740740741" customWidth="1"/>
    <col min="1029" max="1029" width="12.5740740740741" customWidth="1"/>
    <col min="1030" max="1031" width="20.287037037037" customWidth="1"/>
    <col min="1278" max="1278" width="4.13888888888889" customWidth="1"/>
    <col min="1279" max="1279" width="30.8518518518519" customWidth="1"/>
    <col min="1280" max="1280" width="27.8518518518519" customWidth="1"/>
    <col min="1281" max="1281" width="16" customWidth="1"/>
    <col min="1282" max="1282" width="13.5740740740741" customWidth="1"/>
    <col min="1283" max="1283" width="13.712962962963" customWidth="1"/>
    <col min="1284" max="1284" width="13.5740740740741" customWidth="1"/>
    <col min="1285" max="1285" width="12.5740740740741" customWidth="1"/>
    <col min="1286" max="1287" width="20.287037037037" customWidth="1"/>
    <col min="1534" max="1534" width="4.13888888888889" customWidth="1"/>
    <col min="1535" max="1535" width="30.8518518518519" customWidth="1"/>
    <col min="1536" max="1536" width="27.8518518518519" customWidth="1"/>
    <col min="1537" max="1537" width="16" customWidth="1"/>
    <col min="1538" max="1538" width="13.5740740740741" customWidth="1"/>
    <col min="1539" max="1539" width="13.712962962963" customWidth="1"/>
    <col min="1540" max="1540" width="13.5740740740741" customWidth="1"/>
    <col min="1541" max="1541" width="12.5740740740741" customWidth="1"/>
    <col min="1542" max="1543" width="20.287037037037" customWidth="1"/>
    <col min="1790" max="1790" width="4.13888888888889" customWidth="1"/>
    <col min="1791" max="1791" width="30.8518518518519" customWidth="1"/>
    <col min="1792" max="1792" width="27.8518518518519" customWidth="1"/>
    <col min="1793" max="1793" width="16" customWidth="1"/>
    <col min="1794" max="1794" width="13.5740740740741" customWidth="1"/>
    <col min="1795" max="1795" width="13.712962962963" customWidth="1"/>
    <col min="1796" max="1796" width="13.5740740740741" customWidth="1"/>
    <col min="1797" max="1797" width="12.5740740740741" customWidth="1"/>
    <col min="1798" max="1799" width="20.287037037037" customWidth="1"/>
    <col min="2046" max="2046" width="4.13888888888889" customWidth="1"/>
    <col min="2047" max="2047" width="30.8518518518519" customWidth="1"/>
    <col min="2048" max="2048" width="27.8518518518519" customWidth="1"/>
    <col min="2049" max="2049" width="16" customWidth="1"/>
    <col min="2050" max="2050" width="13.5740740740741" customWidth="1"/>
    <col min="2051" max="2051" width="13.712962962963" customWidth="1"/>
    <col min="2052" max="2052" width="13.5740740740741" customWidth="1"/>
    <col min="2053" max="2053" width="12.5740740740741" customWidth="1"/>
    <col min="2054" max="2055" width="20.287037037037" customWidth="1"/>
    <col min="2302" max="2302" width="4.13888888888889" customWidth="1"/>
    <col min="2303" max="2303" width="30.8518518518519" customWidth="1"/>
    <col min="2304" max="2304" width="27.8518518518519" customWidth="1"/>
    <col min="2305" max="2305" width="16" customWidth="1"/>
    <col min="2306" max="2306" width="13.5740740740741" customWidth="1"/>
    <col min="2307" max="2307" width="13.712962962963" customWidth="1"/>
    <col min="2308" max="2308" width="13.5740740740741" customWidth="1"/>
    <col min="2309" max="2309" width="12.5740740740741" customWidth="1"/>
    <col min="2310" max="2311" width="20.287037037037" customWidth="1"/>
    <col min="2558" max="2558" width="4.13888888888889" customWidth="1"/>
    <col min="2559" max="2559" width="30.8518518518519" customWidth="1"/>
    <col min="2560" max="2560" width="27.8518518518519" customWidth="1"/>
    <col min="2561" max="2561" width="16" customWidth="1"/>
    <col min="2562" max="2562" width="13.5740740740741" customWidth="1"/>
    <col min="2563" max="2563" width="13.712962962963" customWidth="1"/>
    <col min="2564" max="2564" width="13.5740740740741" customWidth="1"/>
    <col min="2565" max="2565" width="12.5740740740741" customWidth="1"/>
    <col min="2566" max="2567" width="20.287037037037" customWidth="1"/>
    <col min="2814" max="2814" width="4.13888888888889" customWidth="1"/>
    <col min="2815" max="2815" width="30.8518518518519" customWidth="1"/>
    <col min="2816" max="2816" width="27.8518518518519" customWidth="1"/>
    <col min="2817" max="2817" width="16" customWidth="1"/>
    <col min="2818" max="2818" width="13.5740740740741" customWidth="1"/>
    <col min="2819" max="2819" width="13.712962962963" customWidth="1"/>
    <col min="2820" max="2820" width="13.5740740740741" customWidth="1"/>
    <col min="2821" max="2821" width="12.5740740740741" customWidth="1"/>
    <col min="2822" max="2823" width="20.287037037037" customWidth="1"/>
    <col min="3070" max="3070" width="4.13888888888889" customWidth="1"/>
    <col min="3071" max="3071" width="30.8518518518519" customWidth="1"/>
    <col min="3072" max="3072" width="27.8518518518519" customWidth="1"/>
    <col min="3073" max="3073" width="16" customWidth="1"/>
    <col min="3074" max="3074" width="13.5740740740741" customWidth="1"/>
    <col min="3075" max="3075" width="13.712962962963" customWidth="1"/>
    <col min="3076" max="3076" width="13.5740740740741" customWidth="1"/>
    <col min="3077" max="3077" width="12.5740740740741" customWidth="1"/>
    <col min="3078" max="3079" width="20.287037037037" customWidth="1"/>
    <col min="3326" max="3326" width="4.13888888888889" customWidth="1"/>
    <col min="3327" max="3327" width="30.8518518518519" customWidth="1"/>
    <col min="3328" max="3328" width="27.8518518518519" customWidth="1"/>
    <col min="3329" max="3329" width="16" customWidth="1"/>
    <col min="3330" max="3330" width="13.5740740740741" customWidth="1"/>
    <col min="3331" max="3331" width="13.712962962963" customWidth="1"/>
    <col min="3332" max="3332" width="13.5740740740741" customWidth="1"/>
    <col min="3333" max="3333" width="12.5740740740741" customWidth="1"/>
    <col min="3334" max="3335" width="20.287037037037" customWidth="1"/>
    <col min="3582" max="3582" width="4.13888888888889" customWidth="1"/>
    <col min="3583" max="3583" width="30.8518518518519" customWidth="1"/>
    <col min="3584" max="3584" width="27.8518518518519" customWidth="1"/>
    <col min="3585" max="3585" width="16" customWidth="1"/>
    <col min="3586" max="3586" width="13.5740740740741" customWidth="1"/>
    <col min="3587" max="3587" width="13.712962962963" customWidth="1"/>
    <col min="3588" max="3588" width="13.5740740740741" customWidth="1"/>
    <col min="3589" max="3589" width="12.5740740740741" customWidth="1"/>
    <col min="3590" max="3591" width="20.287037037037" customWidth="1"/>
    <col min="3838" max="3838" width="4.13888888888889" customWidth="1"/>
    <col min="3839" max="3839" width="30.8518518518519" customWidth="1"/>
    <col min="3840" max="3840" width="27.8518518518519" customWidth="1"/>
    <col min="3841" max="3841" width="16" customWidth="1"/>
    <col min="3842" max="3842" width="13.5740740740741" customWidth="1"/>
    <col min="3843" max="3843" width="13.712962962963" customWidth="1"/>
    <col min="3844" max="3844" width="13.5740740740741" customWidth="1"/>
    <col min="3845" max="3845" width="12.5740740740741" customWidth="1"/>
    <col min="3846" max="3847" width="20.287037037037" customWidth="1"/>
    <col min="4094" max="4094" width="4.13888888888889" customWidth="1"/>
    <col min="4095" max="4095" width="30.8518518518519" customWidth="1"/>
    <col min="4096" max="4096" width="27.8518518518519" customWidth="1"/>
    <col min="4097" max="4097" width="16" customWidth="1"/>
    <col min="4098" max="4098" width="13.5740740740741" customWidth="1"/>
    <col min="4099" max="4099" width="13.712962962963" customWidth="1"/>
    <col min="4100" max="4100" width="13.5740740740741" customWidth="1"/>
    <col min="4101" max="4101" width="12.5740740740741" customWidth="1"/>
    <col min="4102" max="4103" width="20.287037037037" customWidth="1"/>
    <col min="4350" max="4350" width="4.13888888888889" customWidth="1"/>
    <col min="4351" max="4351" width="30.8518518518519" customWidth="1"/>
    <col min="4352" max="4352" width="27.8518518518519" customWidth="1"/>
    <col min="4353" max="4353" width="16" customWidth="1"/>
    <col min="4354" max="4354" width="13.5740740740741" customWidth="1"/>
    <col min="4355" max="4355" width="13.712962962963" customWidth="1"/>
    <col min="4356" max="4356" width="13.5740740740741" customWidth="1"/>
    <col min="4357" max="4357" width="12.5740740740741" customWidth="1"/>
    <col min="4358" max="4359" width="20.287037037037" customWidth="1"/>
    <col min="4606" max="4606" width="4.13888888888889" customWidth="1"/>
    <col min="4607" max="4607" width="30.8518518518519" customWidth="1"/>
    <col min="4608" max="4608" width="27.8518518518519" customWidth="1"/>
    <col min="4609" max="4609" width="16" customWidth="1"/>
    <col min="4610" max="4610" width="13.5740740740741" customWidth="1"/>
    <col min="4611" max="4611" width="13.712962962963" customWidth="1"/>
    <col min="4612" max="4612" width="13.5740740740741" customWidth="1"/>
    <col min="4613" max="4613" width="12.5740740740741" customWidth="1"/>
    <col min="4614" max="4615" width="20.287037037037" customWidth="1"/>
    <col min="4862" max="4862" width="4.13888888888889" customWidth="1"/>
    <col min="4863" max="4863" width="30.8518518518519" customWidth="1"/>
    <col min="4864" max="4864" width="27.8518518518519" customWidth="1"/>
    <col min="4865" max="4865" width="16" customWidth="1"/>
    <col min="4866" max="4866" width="13.5740740740741" customWidth="1"/>
    <col min="4867" max="4867" width="13.712962962963" customWidth="1"/>
    <col min="4868" max="4868" width="13.5740740740741" customWidth="1"/>
    <col min="4869" max="4869" width="12.5740740740741" customWidth="1"/>
    <col min="4870" max="4871" width="20.287037037037" customWidth="1"/>
    <col min="5118" max="5118" width="4.13888888888889" customWidth="1"/>
    <col min="5119" max="5119" width="30.8518518518519" customWidth="1"/>
    <col min="5120" max="5120" width="27.8518518518519" customWidth="1"/>
    <col min="5121" max="5121" width="16" customWidth="1"/>
    <col min="5122" max="5122" width="13.5740740740741" customWidth="1"/>
    <col min="5123" max="5123" width="13.712962962963" customWidth="1"/>
    <col min="5124" max="5124" width="13.5740740740741" customWidth="1"/>
    <col min="5125" max="5125" width="12.5740740740741" customWidth="1"/>
    <col min="5126" max="5127" width="20.287037037037" customWidth="1"/>
    <col min="5374" max="5374" width="4.13888888888889" customWidth="1"/>
    <col min="5375" max="5375" width="30.8518518518519" customWidth="1"/>
    <col min="5376" max="5376" width="27.8518518518519" customWidth="1"/>
    <col min="5377" max="5377" width="16" customWidth="1"/>
    <col min="5378" max="5378" width="13.5740740740741" customWidth="1"/>
    <col min="5379" max="5379" width="13.712962962963" customWidth="1"/>
    <col min="5380" max="5380" width="13.5740740740741" customWidth="1"/>
    <col min="5381" max="5381" width="12.5740740740741" customWidth="1"/>
    <col min="5382" max="5383" width="20.287037037037" customWidth="1"/>
    <col min="5630" max="5630" width="4.13888888888889" customWidth="1"/>
    <col min="5631" max="5631" width="30.8518518518519" customWidth="1"/>
    <col min="5632" max="5632" width="27.8518518518519" customWidth="1"/>
    <col min="5633" max="5633" width="16" customWidth="1"/>
    <col min="5634" max="5634" width="13.5740740740741" customWidth="1"/>
    <col min="5635" max="5635" width="13.712962962963" customWidth="1"/>
    <col min="5636" max="5636" width="13.5740740740741" customWidth="1"/>
    <col min="5637" max="5637" width="12.5740740740741" customWidth="1"/>
    <col min="5638" max="5639" width="20.287037037037" customWidth="1"/>
    <col min="5886" max="5886" width="4.13888888888889" customWidth="1"/>
    <col min="5887" max="5887" width="30.8518518518519" customWidth="1"/>
    <col min="5888" max="5888" width="27.8518518518519" customWidth="1"/>
    <col min="5889" max="5889" width="16" customWidth="1"/>
    <col min="5890" max="5890" width="13.5740740740741" customWidth="1"/>
    <col min="5891" max="5891" width="13.712962962963" customWidth="1"/>
    <col min="5892" max="5892" width="13.5740740740741" customWidth="1"/>
    <col min="5893" max="5893" width="12.5740740740741" customWidth="1"/>
    <col min="5894" max="5895" width="20.287037037037" customWidth="1"/>
    <col min="6142" max="6142" width="4.13888888888889" customWidth="1"/>
    <col min="6143" max="6143" width="30.8518518518519" customWidth="1"/>
    <col min="6144" max="6144" width="27.8518518518519" customWidth="1"/>
    <col min="6145" max="6145" width="16" customWidth="1"/>
    <col min="6146" max="6146" width="13.5740740740741" customWidth="1"/>
    <col min="6147" max="6147" width="13.712962962963" customWidth="1"/>
    <col min="6148" max="6148" width="13.5740740740741" customWidth="1"/>
    <col min="6149" max="6149" width="12.5740740740741" customWidth="1"/>
    <col min="6150" max="6151" width="20.287037037037" customWidth="1"/>
    <col min="6398" max="6398" width="4.13888888888889" customWidth="1"/>
    <col min="6399" max="6399" width="30.8518518518519" customWidth="1"/>
    <col min="6400" max="6400" width="27.8518518518519" customWidth="1"/>
    <col min="6401" max="6401" width="16" customWidth="1"/>
    <col min="6402" max="6402" width="13.5740740740741" customWidth="1"/>
    <col min="6403" max="6403" width="13.712962962963" customWidth="1"/>
    <col min="6404" max="6404" width="13.5740740740741" customWidth="1"/>
    <col min="6405" max="6405" width="12.5740740740741" customWidth="1"/>
    <col min="6406" max="6407" width="20.287037037037" customWidth="1"/>
    <col min="6654" max="6654" width="4.13888888888889" customWidth="1"/>
    <col min="6655" max="6655" width="30.8518518518519" customWidth="1"/>
    <col min="6656" max="6656" width="27.8518518518519" customWidth="1"/>
    <col min="6657" max="6657" width="16" customWidth="1"/>
    <col min="6658" max="6658" width="13.5740740740741" customWidth="1"/>
    <col min="6659" max="6659" width="13.712962962963" customWidth="1"/>
    <col min="6660" max="6660" width="13.5740740740741" customWidth="1"/>
    <col min="6661" max="6661" width="12.5740740740741" customWidth="1"/>
    <col min="6662" max="6663" width="20.287037037037" customWidth="1"/>
    <col min="6910" max="6910" width="4.13888888888889" customWidth="1"/>
    <col min="6911" max="6911" width="30.8518518518519" customWidth="1"/>
    <col min="6912" max="6912" width="27.8518518518519" customWidth="1"/>
    <col min="6913" max="6913" width="16" customWidth="1"/>
    <col min="6914" max="6914" width="13.5740740740741" customWidth="1"/>
    <col min="6915" max="6915" width="13.712962962963" customWidth="1"/>
    <col min="6916" max="6916" width="13.5740740740741" customWidth="1"/>
    <col min="6917" max="6917" width="12.5740740740741" customWidth="1"/>
    <col min="6918" max="6919" width="20.287037037037" customWidth="1"/>
    <col min="7166" max="7166" width="4.13888888888889" customWidth="1"/>
    <col min="7167" max="7167" width="30.8518518518519" customWidth="1"/>
    <col min="7168" max="7168" width="27.8518518518519" customWidth="1"/>
    <col min="7169" max="7169" width="16" customWidth="1"/>
    <col min="7170" max="7170" width="13.5740740740741" customWidth="1"/>
    <col min="7171" max="7171" width="13.712962962963" customWidth="1"/>
    <col min="7172" max="7172" width="13.5740740740741" customWidth="1"/>
    <col min="7173" max="7173" width="12.5740740740741" customWidth="1"/>
    <col min="7174" max="7175" width="20.287037037037" customWidth="1"/>
    <col min="7422" max="7422" width="4.13888888888889" customWidth="1"/>
    <col min="7423" max="7423" width="30.8518518518519" customWidth="1"/>
    <col min="7424" max="7424" width="27.8518518518519" customWidth="1"/>
    <col min="7425" max="7425" width="16" customWidth="1"/>
    <col min="7426" max="7426" width="13.5740740740741" customWidth="1"/>
    <col min="7427" max="7427" width="13.712962962963" customWidth="1"/>
    <col min="7428" max="7428" width="13.5740740740741" customWidth="1"/>
    <col min="7429" max="7429" width="12.5740740740741" customWidth="1"/>
    <col min="7430" max="7431" width="20.287037037037" customWidth="1"/>
    <col min="7678" max="7678" width="4.13888888888889" customWidth="1"/>
    <col min="7679" max="7679" width="30.8518518518519" customWidth="1"/>
    <col min="7680" max="7680" width="27.8518518518519" customWidth="1"/>
    <col min="7681" max="7681" width="16" customWidth="1"/>
    <col min="7682" max="7682" width="13.5740740740741" customWidth="1"/>
    <col min="7683" max="7683" width="13.712962962963" customWidth="1"/>
    <col min="7684" max="7684" width="13.5740740740741" customWidth="1"/>
    <col min="7685" max="7685" width="12.5740740740741" customWidth="1"/>
    <col min="7686" max="7687" width="20.287037037037" customWidth="1"/>
    <col min="7934" max="7934" width="4.13888888888889" customWidth="1"/>
    <col min="7935" max="7935" width="30.8518518518519" customWidth="1"/>
    <col min="7936" max="7936" width="27.8518518518519" customWidth="1"/>
    <col min="7937" max="7937" width="16" customWidth="1"/>
    <col min="7938" max="7938" width="13.5740740740741" customWidth="1"/>
    <col min="7939" max="7939" width="13.712962962963" customWidth="1"/>
    <col min="7940" max="7940" width="13.5740740740741" customWidth="1"/>
    <col min="7941" max="7941" width="12.5740740740741" customWidth="1"/>
    <col min="7942" max="7943" width="20.287037037037" customWidth="1"/>
    <col min="8190" max="8190" width="4.13888888888889" customWidth="1"/>
    <col min="8191" max="8191" width="30.8518518518519" customWidth="1"/>
    <col min="8192" max="8192" width="27.8518518518519" customWidth="1"/>
    <col min="8193" max="8193" width="16" customWidth="1"/>
    <col min="8194" max="8194" width="13.5740740740741" customWidth="1"/>
    <col min="8195" max="8195" width="13.712962962963" customWidth="1"/>
    <col min="8196" max="8196" width="13.5740740740741" customWidth="1"/>
    <col min="8197" max="8197" width="12.5740740740741" customWidth="1"/>
    <col min="8198" max="8199" width="20.287037037037" customWidth="1"/>
    <col min="8446" max="8446" width="4.13888888888889" customWidth="1"/>
    <col min="8447" max="8447" width="30.8518518518519" customWidth="1"/>
    <col min="8448" max="8448" width="27.8518518518519" customWidth="1"/>
    <col min="8449" max="8449" width="16" customWidth="1"/>
    <col min="8450" max="8450" width="13.5740740740741" customWidth="1"/>
    <col min="8451" max="8451" width="13.712962962963" customWidth="1"/>
    <col min="8452" max="8452" width="13.5740740740741" customWidth="1"/>
    <col min="8453" max="8453" width="12.5740740740741" customWidth="1"/>
    <col min="8454" max="8455" width="20.287037037037" customWidth="1"/>
    <col min="8702" max="8702" width="4.13888888888889" customWidth="1"/>
    <col min="8703" max="8703" width="30.8518518518519" customWidth="1"/>
    <col min="8704" max="8704" width="27.8518518518519" customWidth="1"/>
    <col min="8705" max="8705" width="16" customWidth="1"/>
    <col min="8706" max="8706" width="13.5740740740741" customWidth="1"/>
    <col min="8707" max="8707" width="13.712962962963" customWidth="1"/>
    <col min="8708" max="8708" width="13.5740740740741" customWidth="1"/>
    <col min="8709" max="8709" width="12.5740740740741" customWidth="1"/>
    <col min="8710" max="8711" width="20.287037037037" customWidth="1"/>
    <col min="8958" max="8958" width="4.13888888888889" customWidth="1"/>
    <col min="8959" max="8959" width="30.8518518518519" customWidth="1"/>
    <col min="8960" max="8960" width="27.8518518518519" customWidth="1"/>
    <col min="8961" max="8961" width="16" customWidth="1"/>
    <col min="8962" max="8962" width="13.5740740740741" customWidth="1"/>
    <col min="8963" max="8963" width="13.712962962963" customWidth="1"/>
    <col min="8964" max="8964" width="13.5740740740741" customWidth="1"/>
    <col min="8965" max="8965" width="12.5740740740741" customWidth="1"/>
    <col min="8966" max="8967" width="20.287037037037" customWidth="1"/>
    <col min="9214" max="9214" width="4.13888888888889" customWidth="1"/>
    <col min="9215" max="9215" width="30.8518518518519" customWidth="1"/>
    <col min="9216" max="9216" width="27.8518518518519" customWidth="1"/>
    <col min="9217" max="9217" width="16" customWidth="1"/>
    <col min="9218" max="9218" width="13.5740740740741" customWidth="1"/>
    <col min="9219" max="9219" width="13.712962962963" customWidth="1"/>
    <col min="9220" max="9220" width="13.5740740740741" customWidth="1"/>
    <col min="9221" max="9221" width="12.5740740740741" customWidth="1"/>
    <col min="9222" max="9223" width="20.287037037037" customWidth="1"/>
    <col min="9470" max="9470" width="4.13888888888889" customWidth="1"/>
    <col min="9471" max="9471" width="30.8518518518519" customWidth="1"/>
    <col min="9472" max="9472" width="27.8518518518519" customWidth="1"/>
    <col min="9473" max="9473" width="16" customWidth="1"/>
    <col min="9474" max="9474" width="13.5740740740741" customWidth="1"/>
    <col min="9475" max="9475" width="13.712962962963" customWidth="1"/>
    <col min="9476" max="9476" width="13.5740740740741" customWidth="1"/>
    <col min="9477" max="9477" width="12.5740740740741" customWidth="1"/>
    <col min="9478" max="9479" width="20.287037037037" customWidth="1"/>
    <col min="9726" max="9726" width="4.13888888888889" customWidth="1"/>
    <col min="9727" max="9727" width="30.8518518518519" customWidth="1"/>
    <col min="9728" max="9728" width="27.8518518518519" customWidth="1"/>
    <col min="9729" max="9729" width="16" customWidth="1"/>
    <col min="9730" max="9730" width="13.5740740740741" customWidth="1"/>
    <col min="9731" max="9731" width="13.712962962963" customWidth="1"/>
    <col min="9732" max="9732" width="13.5740740740741" customWidth="1"/>
    <col min="9733" max="9733" width="12.5740740740741" customWidth="1"/>
    <col min="9734" max="9735" width="20.287037037037" customWidth="1"/>
    <col min="9982" max="9982" width="4.13888888888889" customWidth="1"/>
    <col min="9983" max="9983" width="30.8518518518519" customWidth="1"/>
    <col min="9984" max="9984" width="27.8518518518519" customWidth="1"/>
    <col min="9985" max="9985" width="16" customWidth="1"/>
    <col min="9986" max="9986" width="13.5740740740741" customWidth="1"/>
    <col min="9987" max="9987" width="13.712962962963" customWidth="1"/>
    <col min="9988" max="9988" width="13.5740740740741" customWidth="1"/>
    <col min="9989" max="9989" width="12.5740740740741" customWidth="1"/>
    <col min="9990" max="9991" width="20.287037037037" customWidth="1"/>
    <col min="10238" max="10238" width="4.13888888888889" customWidth="1"/>
    <col min="10239" max="10239" width="30.8518518518519" customWidth="1"/>
    <col min="10240" max="10240" width="27.8518518518519" customWidth="1"/>
    <col min="10241" max="10241" width="16" customWidth="1"/>
    <col min="10242" max="10242" width="13.5740740740741" customWidth="1"/>
    <col min="10243" max="10243" width="13.712962962963" customWidth="1"/>
    <col min="10244" max="10244" width="13.5740740740741" customWidth="1"/>
    <col min="10245" max="10245" width="12.5740740740741" customWidth="1"/>
    <col min="10246" max="10247" width="20.287037037037" customWidth="1"/>
    <col min="10494" max="10494" width="4.13888888888889" customWidth="1"/>
    <col min="10495" max="10495" width="30.8518518518519" customWidth="1"/>
    <col min="10496" max="10496" width="27.8518518518519" customWidth="1"/>
    <col min="10497" max="10497" width="16" customWidth="1"/>
    <col min="10498" max="10498" width="13.5740740740741" customWidth="1"/>
    <col min="10499" max="10499" width="13.712962962963" customWidth="1"/>
    <col min="10500" max="10500" width="13.5740740740741" customWidth="1"/>
    <col min="10501" max="10501" width="12.5740740740741" customWidth="1"/>
    <col min="10502" max="10503" width="20.287037037037" customWidth="1"/>
    <col min="10750" max="10750" width="4.13888888888889" customWidth="1"/>
    <col min="10751" max="10751" width="30.8518518518519" customWidth="1"/>
    <col min="10752" max="10752" width="27.8518518518519" customWidth="1"/>
    <col min="10753" max="10753" width="16" customWidth="1"/>
    <col min="10754" max="10754" width="13.5740740740741" customWidth="1"/>
    <col min="10755" max="10755" width="13.712962962963" customWidth="1"/>
    <col min="10756" max="10756" width="13.5740740740741" customWidth="1"/>
    <col min="10757" max="10757" width="12.5740740740741" customWidth="1"/>
    <col min="10758" max="10759" width="20.287037037037" customWidth="1"/>
    <col min="11006" max="11006" width="4.13888888888889" customWidth="1"/>
    <col min="11007" max="11007" width="30.8518518518519" customWidth="1"/>
    <col min="11008" max="11008" width="27.8518518518519" customWidth="1"/>
    <col min="11009" max="11009" width="16" customWidth="1"/>
    <col min="11010" max="11010" width="13.5740740740741" customWidth="1"/>
    <col min="11011" max="11011" width="13.712962962963" customWidth="1"/>
    <col min="11012" max="11012" width="13.5740740740741" customWidth="1"/>
    <col min="11013" max="11013" width="12.5740740740741" customWidth="1"/>
    <col min="11014" max="11015" width="20.287037037037" customWidth="1"/>
    <col min="11262" max="11262" width="4.13888888888889" customWidth="1"/>
    <col min="11263" max="11263" width="30.8518518518519" customWidth="1"/>
    <col min="11264" max="11264" width="27.8518518518519" customWidth="1"/>
    <col min="11265" max="11265" width="16" customWidth="1"/>
    <col min="11266" max="11266" width="13.5740740740741" customWidth="1"/>
    <col min="11267" max="11267" width="13.712962962963" customWidth="1"/>
    <col min="11268" max="11268" width="13.5740740740741" customWidth="1"/>
    <col min="11269" max="11269" width="12.5740740740741" customWidth="1"/>
    <col min="11270" max="11271" width="20.287037037037" customWidth="1"/>
    <col min="11518" max="11518" width="4.13888888888889" customWidth="1"/>
    <col min="11519" max="11519" width="30.8518518518519" customWidth="1"/>
    <col min="11520" max="11520" width="27.8518518518519" customWidth="1"/>
    <col min="11521" max="11521" width="16" customWidth="1"/>
    <col min="11522" max="11522" width="13.5740740740741" customWidth="1"/>
    <col min="11523" max="11523" width="13.712962962963" customWidth="1"/>
    <col min="11524" max="11524" width="13.5740740740741" customWidth="1"/>
    <col min="11525" max="11525" width="12.5740740740741" customWidth="1"/>
    <col min="11526" max="11527" width="20.287037037037" customWidth="1"/>
    <col min="11774" max="11774" width="4.13888888888889" customWidth="1"/>
    <col min="11775" max="11775" width="30.8518518518519" customWidth="1"/>
    <col min="11776" max="11776" width="27.8518518518519" customWidth="1"/>
    <col min="11777" max="11777" width="16" customWidth="1"/>
    <col min="11778" max="11778" width="13.5740740740741" customWidth="1"/>
    <col min="11779" max="11779" width="13.712962962963" customWidth="1"/>
    <col min="11780" max="11780" width="13.5740740740741" customWidth="1"/>
    <col min="11781" max="11781" width="12.5740740740741" customWidth="1"/>
    <col min="11782" max="11783" width="20.287037037037" customWidth="1"/>
    <col min="12030" max="12030" width="4.13888888888889" customWidth="1"/>
    <col min="12031" max="12031" width="30.8518518518519" customWidth="1"/>
    <col min="12032" max="12032" width="27.8518518518519" customWidth="1"/>
    <col min="12033" max="12033" width="16" customWidth="1"/>
    <col min="12034" max="12034" width="13.5740740740741" customWidth="1"/>
    <col min="12035" max="12035" width="13.712962962963" customWidth="1"/>
    <col min="12036" max="12036" width="13.5740740740741" customWidth="1"/>
    <col min="12037" max="12037" width="12.5740740740741" customWidth="1"/>
    <col min="12038" max="12039" width="20.287037037037" customWidth="1"/>
    <col min="12286" max="12286" width="4.13888888888889" customWidth="1"/>
    <col min="12287" max="12287" width="30.8518518518519" customWidth="1"/>
    <col min="12288" max="12288" width="27.8518518518519" customWidth="1"/>
    <col min="12289" max="12289" width="16" customWidth="1"/>
    <col min="12290" max="12290" width="13.5740740740741" customWidth="1"/>
    <col min="12291" max="12291" width="13.712962962963" customWidth="1"/>
    <col min="12292" max="12292" width="13.5740740740741" customWidth="1"/>
    <col min="12293" max="12293" width="12.5740740740741" customWidth="1"/>
    <col min="12294" max="12295" width="20.287037037037" customWidth="1"/>
    <col min="12542" max="12542" width="4.13888888888889" customWidth="1"/>
    <col min="12543" max="12543" width="30.8518518518519" customWidth="1"/>
    <col min="12544" max="12544" width="27.8518518518519" customWidth="1"/>
    <col min="12545" max="12545" width="16" customWidth="1"/>
    <col min="12546" max="12546" width="13.5740740740741" customWidth="1"/>
    <col min="12547" max="12547" width="13.712962962963" customWidth="1"/>
    <col min="12548" max="12548" width="13.5740740740741" customWidth="1"/>
    <col min="12549" max="12549" width="12.5740740740741" customWidth="1"/>
    <col min="12550" max="12551" width="20.287037037037" customWidth="1"/>
    <col min="12798" max="12798" width="4.13888888888889" customWidth="1"/>
    <col min="12799" max="12799" width="30.8518518518519" customWidth="1"/>
    <col min="12800" max="12800" width="27.8518518518519" customWidth="1"/>
    <col min="12801" max="12801" width="16" customWidth="1"/>
    <col min="12802" max="12802" width="13.5740740740741" customWidth="1"/>
    <col min="12803" max="12803" width="13.712962962963" customWidth="1"/>
    <col min="12804" max="12804" width="13.5740740740741" customWidth="1"/>
    <col min="12805" max="12805" width="12.5740740740741" customWidth="1"/>
    <col min="12806" max="12807" width="20.287037037037" customWidth="1"/>
    <col min="13054" max="13054" width="4.13888888888889" customWidth="1"/>
    <col min="13055" max="13055" width="30.8518518518519" customWidth="1"/>
    <col min="13056" max="13056" width="27.8518518518519" customWidth="1"/>
    <col min="13057" max="13057" width="16" customWidth="1"/>
    <col min="13058" max="13058" width="13.5740740740741" customWidth="1"/>
    <col min="13059" max="13059" width="13.712962962963" customWidth="1"/>
    <col min="13060" max="13060" width="13.5740740740741" customWidth="1"/>
    <col min="13061" max="13061" width="12.5740740740741" customWidth="1"/>
    <col min="13062" max="13063" width="20.287037037037" customWidth="1"/>
    <col min="13310" max="13310" width="4.13888888888889" customWidth="1"/>
    <col min="13311" max="13311" width="30.8518518518519" customWidth="1"/>
    <col min="13312" max="13312" width="27.8518518518519" customWidth="1"/>
    <col min="13313" max="13313" width="16" customWidth="1"/>
    <col min="13314" max="13314" width="13.5740740740741" customWidth="1"/>
    <col min="13315" max="13315" width="13.712962962963" customWidth="1"/>
    <col min="13316" max="13316" width="13.5740740740741" customWidth="1"/>
    <col min="13317" max="13317" width="12.5740740740741" customWidth="1"/>
    <col min="13318" max="13319" width="20.287037037037" customWidth="1"/>
    <col min="13566" max="13566" width="4.13888888888889" customWidth="1"/>
    <col min="13567" max="13567" width="30.8518518518519" customWidth="1"/>
    <col min="13568" max="13568" width="27.8518518518519" customWidth="1"/>
    <col min="13569" max="13569" width="16" customWidth="1"/>
    <col min="13570" max="13570" width="13.5740740740741" customWidth="1"/>
    <col min="13571" max="13571" width="13.712962962963" customWidth="1"/>
    <col min="13572" max="13572" width="13.5740740740741" customWidth="1"/>
    <col min="13573" max="13573" width="12.5740740740741" customWidth="1"/>
    <col min="13574" max="13575" width="20.287037037037" customWidth="1"/>
    <col min="13822" max="13822" width="4.13888888888889" customWidth="1"/>
    <col min="13823" max="13823" width="30.8518518518519" customWidth="1"/>
    <col min="13824" max="13824" width="27.8518518518519" customWidth="1"/>
    <col min="13825" max="13825" width="16" customWidth="1"/>
    <col min="13826" max="13826" width="13.5740740740741" customWidth="1"/>
    <col min="13827" max="13827" width="13.712962962963" customWidth="1"/>
    <col min="13828" max="13828" width="13.5740740740741" customWidth="1"/>
    <col min="13829" max="13829" width="12.5740740740741" customWidth="1"/>
    <col min="13830" max="13831" width="20.287037037037" customWidth="1"/>
    <col min="14078" max="14078" width="4.13888888888889" customWidth="1"/>
    <col min="14079" max="14079" width="30.8518518518519" customWidth="1"/>
    <col min="14080" max="14080" width="27.8518518518519" customWidth="1"/>
    <col min="14081" max="14081" width="16" customWidth="1"/>
    <col min="14082" max="14082" width="13.5740740740741" customWidth="1"/>
    <col min="14083" max="14083" width="13.712962962963" customWidth="1"/>
    <col min="14084" max="14084" width="13.5740740740741" customWidth="1"/>
    <col min="14085" max="14085" width="12.5740740740741" customWidth="1"/>
    <col min="14086" max="14087" width="20.287037037037" customWidth="1"/>
    <col min="14334" max="14334" width="4.13888888888889" customWidth="1"/>
    <col min="14335" max="14335" width="30.8518518518519" customWidth="1"/>
    <col min="14336" max="14336" width="27.8518518518519" customWidth="1"/>
    <col min="14337" max="14337" width="16" customWidth="1"/>
    <col min="14338" max="14338" width="13.5740740740741" customWidth="1"/>
    <col min="14339" max="14339" width="13.712962962963" customWidth="1"/>
    <col min="14340" max="14340" width="13.5740740740741" customWidth="1"/>
    <col min="14341" max="14341" width="12.5740740740741" customWidth="1"/>
    <col min="14342" max="14343" width="20.287037037037" customWidth="1"/>
    <col min="14590" max="14590" width="4.13888888888889" customWidth="1"/>
    <col min="14591" max="14591" width="30.8518518518519" customWidth="1"/>
    <col min="14592" max="14592" width="27.8518518518519" customWidth="1"/>
    <col min="14593" max="14593" width="16" customWidth="1"/>
    <col min="14594" max="14594" width="13.5740740740741" customWidth="1"/>
    <col min="14595" max="14595" width="13.712962962963" customWidth="1"/>
    <col min="14596" max="14596" width="13.5740740740741" customWidth="1"/>
    <col min="14597" max="14597" width="12.5740740740741" customWidth="1"/>
    <col min="14598" max="14599" width="20.287037037037" customWidth="1"/>
    <col min="14846" max="14846" width="4.13888888888889" customWidth="1"/>
    <col min="14847" max="14847" width="30.8518518518519" customWidth="1"/>
    <col min="14848" max="14848" width="27.8518518518519" customWidth="1"/>
    <col min="14849" max="14849" width="16" customWidth="1"/>
    <col min="14850" max="14850" width="13.5740740740741" customWidth="1"/>
    <col min="14851" max="14851" width="13.712962962963" customWidth="1"/>
    <col min="14852" max="14852" width="13.5740740740741" customWidth="1"/>
    <col min="14853" max="14853" width="12.5740740740741" customWidth="1"/>
    <col min="14854" max="14855" width="20.287037037037" customWidth="1"/>
    <col min="15102" max="15102" width="4.13888888888889" customWidth="1"/>
    <col min="15103" max="15103" width="30.8518518518519" customWidth="1"/>
    <col min="15104" max="15104" width="27.8518518518519" customWidth="1"/>
    <col min="15105" max="15105" width="16" customWidth="1"/>
    <col min="15106" max="15106" width="13.5740740740741" customWidth="1"/>
    <col min="15107" max="15107" width="13.712962962963" customWidth="1"/>
    <col min="15108" max="15108" width="13.5740740740741" customWidth="1"/>
    <col min="15109" max="15109" width="12.5740740740741" customWidth="1"/>
    <col min="15110" max="15111" width="20.287037037037" customWidth="1"/>
    <col min="15358" max="15358" width="4.13888888888889" customWidth="1"/>
    <col min="15359" max="15359" width="30.8518518518519" customWidth="1"/>
    <col min="15360" max="15360" width="27.8518518518519" customWidth="1"/>
    <col min="15361" max="15361" width="16" customWidth="1"/>
    <col min="15362" max="15362" width="13.5740740740741" customWidth="1"/>
    <col min="15363" max="15363" width="13.712962962963" customWidth="1"/>
    <col min="15364" max="15364" width="13.5740740740741" customWidth="1"/>
    <col min="15365" max="15365" width="12.5740740740741" customWidth="1"/>
    <col min="15366" max="15367" width="20.287037037037" customWidth="1"/>
    <col min="15614" max="15614" width="4.13888888888889" customWidth="1"/>
    <col min="15615" max="15615" width="30.8518518518519" customWidth="1"/>
    <col min="15616" max="15616" width="27.8518518518519" customWidth="1"/>
    <col min="15617" max="15617" width="16" customWidth="1"/>
    <col min="15618" max="15618" width="13.5740740740741" customWidth="1"/>
    <col min="15619" max="15619" width="13.712962962963" customWidth="1"/>
    <col min="15620" max="15620" width="13.5740740740741" customWidth="1"/>
    <col min="15621" max="15621" width="12.5740740740741" customWidth="1"/>
    <col min="15622" max="15623" width="20.287037037037" customWidth="1"/>
    <col min="15870" max="15870" width="4.13888888888889" customWidth="1"/>
    <col min="15871" max="15871" width="30.8518518518519" customWidth="1"/>
    <col min="15872" max="15872" width="27.8518518518519" customWidth="1"/>
    <col min="15873" max="15873" width="16" customWidth="1"/>
    <col min="15874" max="15874" width="13.5740740740741" customWidth="1"/>
    <col min="15875" max="15875" width="13.712962962963" customWidth="1"/>
    <col min="15876" max="15876" width="13.5740740740741" customWidth="1"/>
    <col min="15877" max="15877" width="12.5740740740741" customWidth="1"/>
    <col min="15878" max="15879" width="20.287037037037" customWidth="1"/>
    <col min="16126" max="16126" width="4.13888888888889" customWidth="1"/>
    <col min="16127" max="16127" width="30.8518518518519" customWidth="1"/>
    <col min="16128" max="16128" width="27.8518518518519" customWidth="1"/>
    <col min="16129" max="16129" width="16" customWidth="1"/>
    <col min="16130" max="16130" width="13.5740740740741" customWidth="1"/>
    <col min="16131" max="16131" width="13.712962962963" customWidth="1"/>
    <col min="16132" max="16132" width="13.5740740740741" customWidth="1"/>
    <col min="16133" max="16133" width="12.5740740740741" customWidth="1"/>
    <col min="16134" max="16135" width="20.287037037037" customWidth="1"/>
  </cols>
  <sheetData>
    <row r="1" ht="10.5" customHeight="1" spans="1:5">
      <c r="A1" s="3" t="s">
        <v>130</v>
      </c>
      <c r="B1" s="3"/>
      <c r="C1" s="3"/>
      <c r="D1" s="3"/>
      <c r="E1" s="3"/>
    </row>
    <row r="2" ht="15.75" customHeight="1" spans="1:5">
      <c r="A2" s="4"/>
      <c r="B2" s="4"/>
      <c r="C2" s="4"/>
      <c r="D2" s="4"/>
      <c r="E2" s="4"/>
    </row>
    <row r="3" ht="1.5" customHeight="1" spans="1:5">
      <c r="A3" s="4"/>
      <c r="B3" s="4"/>
      <c r="C3" s="4"/>
      <c r="D3" s="4"/>
      <c r="E3" s="4"/>
    </row>
    <row r="4" ht="5.25" customHeight="1" spans="1:5">
      <c r="A4" s="4"/>
      <c r="B4" s="4"/>
      <c r="C4" s="4"/>
      <c r="D4" s="4"/>
      <c r="E4" s="4"/>
    </row>
    <row r="5" ht="18.75" customHeight="1" spans="1:5">
      <c r="A5" s="5" t="s">
        <v>131</v>
      </c>
      <c r="B5" s="6"/>
      <c r="C5" s="6"/>
      <c r="D5" s="6"/>
      <c r="E5" s="7"/>
    </row>
    <row r="6" ht="16.5" customHeight="1" spans="1:5">
      <c r="A6" s="8" t="s">
        <v>109</v>
      </c>
      <c r="B6" s="9"/>
      <c r="C6" s="9"/>
      <c r="D6" s="10"/>
      <c r="E6" s="11"/>
    </row>
    <row r="7" ht="15.6" spans="1:5">
      <c r="A7" s="12" t="s">
        <v>31</v>
      </c>
      <c r="B7" s="13"/>
      <c r="C7" s="14" t="s">
        <v>110</v>
      </c>
      <c r="D7" s="15"/>
      <c r="E7" s="16"/>
    </row>
    <row r="8" ht="15.75" customHeight="1" spans="1:5">
      <c r="A8" s="17" t="s">
        <v>111</v>
      </c>
      <c r="B8" s="18"/>
      <c r="C8" s="19" t="s">
        <v>35</v>
      </c>
      <c r="D8" s="20"/>
      <c r="E8" s="16"/>
    </row>
    <row r="9" ht="15.6" spans="1:5">
      <c r="A9" s="21" t="s">
        <v>36</v>
      </c>
      <c r="B9" s="22"/>
      <c r="C9" s="19"/>
      <c r="D9" s="23"/>
      <c r="E9" s="16"/>
    </row>
    <row r="10" ht="15.6" spans="1:5">
      <c r="A10" s="21" t="s">
        <v>112</v>
      </c>
      <c r="B10" s="22"/>
      <c r="C10" s="19" t="s">
        <v>132</v>
      </c>
      <c r="D10" s="23"/>
      <c r="E10" s="16"/>
    </row>
    <row r="11" ht="15.6" spans="1:5">
      <c r="A11" s="21" t="s">
        <v>114</v>
      </c>
      <c r="B11" s="22"/>
      <c r="C11" s="24" t="s">
        <v>115</v>
      </c>
      <c r="D11" s="25"/>
      <c r="E11" s="16"/>
    </row>
    <row r="12" ht="16.35" spans="1:5">
      <c r="A12" s="26" t="s">
        <v>133</v>
      </c>
      <c r="B12" s="27"/>
      <c r="C12" s="28" t="s">
        <v>134</v>
      </c>
      <c r="D12" s="29"/>
      <c r="E12" s="30"/>
    </row>
    <row r="13" ht="15.6" spans="1:5">
      <c r="A13" s="22"/>
      <c r="B13" s="22"/>
      <c r="C13" s="19"/>
      <c r="D13" s="19"/>
      <c r="E13" s="30"/>
    </row>
    <row r="14" ht="15.6" spans="1:5">
      <c r="A14" s="22"/>
      <c r="B14" s="22"/>
      <c r="C14" s="19"/>
      <c r="D14" s="19"/>
      <c r="E14" s="30"/>
    </row>
    <row r="15" ht="15.75" customHeight="1" spans="1:5">
      <c r="A15" s="31"/>
      <c r="B15" s="31"/>
      <c r="C15" s="31"/>
      <c r="D15" s="32"/>
      <c r="E15" s="31"/>
    </row>
    <row r="16" ht="28.5" customHeight="1" spans="1:5">
      <c r="A16" s="31"/>
      <c r="B16" s="31"/>
      <c r="C16" s="31"/>
      <c r="D16" s="56"/>
      <c r="E16" s="57" t="s">
        <v>135</v>
      </c>
    </row>
    <row r="17" ht="15.6" spans="1:5">
      <c r="A17" s="31"/>
      <c r="B17" s="31"/>
      <c r="C17" s="31"/>
      <c r="D17" s="58" t="s">
        <v>121</v>
      </c>
      <c r="E17" s="59" t="s">
        <v>136</v>
      </c>
    </row>
    <row r="18" ht="15.6" spans="1:5">
      <c r="A18" s="31"/>
      <c r="B18" s="31"/>
      <c r="C18" s="31"/>
      <c r="D18" s="36"/>
      <c r="E18" s="60" t="s">
        <v>137</v>
      </c>
    </row>
    <row r="19" ht="15.75" customHeight="1" spans="1:5">
      <c r="A19" s="38" t="s">
        <v>42</v>
      </c>
      <c r="B19" s="38" t="s">
        <v>43</v>
      </c>
      <c r="C19" s="39"/>
      <c r="D19" s="40"/>
      <c r="E19" s="41" t="s">
        <v>46</v>
      </c>
    </row>
    <row r="20" ht="15.75" customHeight="1" spans="1:5">
      <c r="A20" s="42">
        <v>1</v>
      </c>
      <c r="B20" s="43" t="s">
        <v>135</v>
      </c>
      <c r="C20" s="44"/>
      <c r="D20" s="36"/>
      <c r="E20" s="45"/>
    </row>
    <row r="21" ht="15.75" customHeight="1" spans="1:5">
      <c r="A21" s="46"/>
      <c r="B21" s="47" t="s">
        <v>135</v>
      </c>
      <c r="C21" s="61"/>
      <c r="D21" s="62">
        <v>1</v>
      </c>
      <c r="E21" s="63"/>
    </row>
    <row r="22" ht="15.15" spans="3:5">
      <c r="C22" s="64" t="s">
        <v>120</v>
      </c>
      <c r="D22" s="65">
        <f>SUM(D21:D21)</f>
        <v>1</v>
      </c>
      <c r="E22" s="66">
        <f>E21</f>
        <v>0</v>
      </c>
    </row>
    <row r="23" spans="3:5">
      <c r="C23" s="54"/>
      <c r="D23" s="55"/>
      <c r="E23" s="54"/>
    </row>
    <row r="24" spans="3:5">
      <c r="C24" s="54"/>
      <c r="D24" s="55"/>
      <c r="E24" s="54"/>
    </row>
    <row r="25" spans="3:5">
      <c r="C25" s="54"/>
      <c r="D25" s="55"/>
      <c r="E25" s="54"/>
    </row>
    <row r="26" spans="3:5">
      <c r="C26" s="54"/>
      <c r="D26" s="55"/>
      <c r="E26" s="54"/>
    </row>
    <row r="27" spans="3:5">
      <c r="C27" s="54"/>
      <c r="D27" s="55"/>
      <c r="E27" s="54"/>
    </row>
    <row r="28" spans="3:5">
      <c r="C28" s="54"/>
      <c r="D28" s="55"/>
      <c r="E28" s="54"/>
    </row>
    <row r="29" spans="3:5">
      <c r="C29" s="54"/>
      <c r="D29" s="55"/>
      <c r="E29" s="54"/>
    </row>
    <row r="30" spans="3:5">
      <c r="C30" s="54"/>
      <c r="D30" s="55"/>
      <c r="E30" s="54"/>
    </row>
    <row r="31" spans="3:5">
      <c r="C31" s="54"/>
      <c r="D31" s="55"/>
      <c r="E31" s="54"/>
    </row>
    <row r="32" spans="3:5">
      <c r="C32" s="54"/>
      <c r="D32" s="55"/>
      <c r="E32" s="54"/>
    </row>
  </sheetData>
  <mergeCells count="9">
    <mergeCell ref="A5:E5"/>
    <mergeCell ref="A6:D6"/>
    <mergeCell ref="C7:D7"/>
    <mergeCell ref="A8:B8"/>
    <mergeCell ref="C9:D9"/>
    <mergeCell ref="C12:D12"/>
    <mergeCell ref="B19:C19"/>
    <mergeCell ref="B20:C20"/>
    <mergeCell ref="A1:E4"/>
  </mergeCells>
  <pageMargins left="0.31496062992126" right="0.708661417322835" top="0.275590551181102" bottom="0.31496062992126" header="0.196850393700787" footer="0.15748031496063"/>
  <pageSetup paperSize="9" scale="9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2"/>
  <sheetViews>
    <sheetView view="pageBreakPreview" zoomScale="85" zoomScaleNormal="100" topLeftCell="A6" workbookViewId="0">
      <selection activeCell="L31" sqref="L31"/>
    </sheetView>
  </sheetViews>
  <sheetFormatPr defaultColWidth="11" defaultRowHeight="14.4" outlineLevelCol="4"/>
  <cols>
    <col min="1" max="1" width="4.13888888888889" customWidth="1"/>
    <col min="2" max="2" width="30.8518518518519" customWidth="1"/>
    <col min="3" max="3" width="27.8518518518519" customWidth="1"/>
    <col min="4" max="4" width="16" style="1" customWidth="1"/>
    <col min="5" max="5" width="13.5740740740741" style="2" customWidth="1"/>
    <col min="6" max="7" width="20.287037037037" customWidth="1"/>
    <col min="254" max="254" width="4.13888888888889" customWidth="1"/>
    <col min="255" max="255" width="30.8518518518519" customWidth="1"/>
    <col min="256" max="256" width="27.8518518518519" customWidth="1"/>
    <col min="257" max="257" width="16" customWidth="1"/>
    <col min="258" max="258" width="13.5740740740741" customWidth="1"/>
    <col min="259" max="259" width="13.712962962963" customWidth="1"/>
    <col min="260" max="260" width="13.5740740740741" customWidth="1"/>
    <col min="261" max="261" width="12.5740740740741" customWidth="1"/>
    <col min="262" max="263" width="20.287037037037" customWidth="1"/>
    <col min="510" max="510" width="4.13888888888889" customWidth="1"/>
    <col min="511" max="511" width="30.8518518518519" customWidth="1"/>
    <col min="512" max="512" width="27.8518518518519" customWidth="1"/>
    <col min="513" max="513" width="16" customWidth="1"/>
    <col min="514" max="514" width="13.5740740740741" customWidth="1"/>
    <col min="515" max="515" width="13.712962962963" customWidth="1"/>
    <col min="516" max="516" width="13.5740740740741" customWidth="1"/>
    <col min="517" max="517" width="12.5740740740741" customWidth="1"/>
    <col min="518" max="519" width="20.287037037037" customWidth="1"/>
    <col min="766" max="766" width="4.13888888888889" customWidth="1"/>
    <col min="767" max="767" width="30.8518518518519" customWidth="1"/>
    <col min="768" max="768" width="27.8518518518519" customWidth="1"/>
    <col min="769" max="769" width="16" customWidth="1"/>
    <col min="770" max="770" width="13.5740740740741" customWidth="1"/>
    <col min="771" max="771" width="13.712962962963" customWidth="1"/>
    <col min="772" max="772" width="13.5740740740741" customWidth="1"/>
    <col min="773" max="773" width="12.5740740740741" customWidth="1"/>
    <col min="774" max="775" width="20.287037037037" customWidth="1"/>
    <col min="1022" max="1022" width="4.13888888888889" customWidth="1"/>
    <col min="1023" max="1023" width="30.8518518518519" customWidth="1"/>
    <col min="1024" max="1024" width="27.8518518518519" customWidth="1"/>
    <col min="1025" max="1025" width="16" customWidth="1"/>
    <col min="1026" max="1026" width="13.5740740740741" customWidth="1"/>
    <col min="1027" max="1027" width="13.712962962963" customWidth="1"/>
    <col min="1028" max="1028" width="13.5740740740741" customWidth="1"/>
    <col min="1029" max="1029" width="12.5740740740741" customWidth="1"/>
    <col min="1030" max="1031" width="20.287037037037" customWidth="1"/>
    <col min="1278" max="1278" width="4.13888888888889" customWidth="1"/>
    <col min="1279" max="1279" width="30.8518518518519" customWidth="1"/>
    <col min="1280" max="1280" width="27.8518518518519" customWidth="1"/>
    <col min="1281" max="1281" width="16" customWidth="1"/>
    <col min="1282" max="1282" width="13.5740740740741" customWidth="1"/>
    <col min="1283" max="1283" width="13.712962962963" customWidth="1"/>
    <col min="1284" max="1284" width="13.5740740740741" customWidth="1"/>
    <col min="1285" max="1285" width="12.5740740740741" customWidth="1"/>
    <col min="1286" max="1287" width="20.287037037037" customWidth="1"/>
    <col min="1534" max="1534" width="4.13888888888889" customWidth="1"/>
    <col min="1535" max="1535" width="30.8518518518519" customWidth="1"/>
    <col min="1536" max="1536" width="27.8518518518519" customWidth="1"/>
    <col min="1537" max="1537" width="16" customWidth="1"/>
    <col min="1538" max="1538" width="13.5740740740741" customWidth="1"/>
    <col min="1539" max="1539" width="13.712962962963" customWidth="1"/>
    <col min="1540" max="1540" width="13.5740740740741" customWidth="1"/>
    <col min="1541" max="1541" width="12.5740740740741" customWidth="1"/>
    <col min="1542" max="1543" width="20.287037037037" customWidth="1"/>
    <col min="1790" max="1790" width="4.13888888888889" customWidth="1"/>
    <col min="1791" max="1791" width="30.8518518518519" customWidth="1"/>
    <col min="1792" max="1792" width="27.8518518518519" customWidth="1"/>
    <col min="1793" max="1793" width="16" customWidth="1"/>
    <col min="1794" max="1794" width="13.5740740740741" customWidth="1"/>
    <col min="1795" max="1795" width="13.712962962963" customWidth="1"/>
    <col min="1796" max="1796" width="13.5740740740741" customWidth="1"/>
    <col min="1797" max="1797" width="12.5740740740741" customWidth="1"/>
    <col min="1798" max="1799" width="20.287037037037" customWidth="1"/>
    <col min="2046" max="2046" width="4.13888888888889" customWidth="1"/>
    <col min="2047" max="2047" width="30.8518518518519" customWidth="1"/>
    <col min="2048" max="2048" width="27.8518518518519" customWidth="1"/>
    <col min="2049" max="2049" width="16" customWidth="1"/>
    <col min="2050" max="2050" width="13.5740740740741" customWidth="1"/>
    <col min="2051" max="2051" width="13.712962962963" customWidth="1"/>
    <col min="2052" max="2052" width="13.5740740740741" customWidth="1"/>
    <col min="2053" max="2053" width="12.5740740740741" customWidth="1"/>
    <col min="2054" max="2055" width="20.287037037037" customWidth="1"/>
    <col min="2302" max="2302" width="4.13888888888889" customWidth="1"/>
    <col min="2303" max="2303" width="30.8518518518519" customWidth="1"/>
    <col min="2304" max="2304" width="27.8518518518519" customWidth="1"/>
    <col min="2305" max="2305" width="16" customWidth="1"/>
    <col min="2306" max="2306" width="13.5740740740741" customWidth="1"/>
    <col min="2307" max="2307" width="13.712962962963" customWidth="1"/>
    <col min="2308" max="2308" width="13.5740740740741" customWidth="1"/>
    <col min="2309" max="2309" width="12.5740740740741" customWidth="1"/>
    <col min="2310" max="2311" width="20.287037037037" customWidth="1"/>
    <col min="2558" max="2558" width="4.13888888888889" customWidth="1"/>
    <col min="2559" max="2559" width="30.8518518518519" customWidth="1"/>
    <col min="2560" max="2560" width="27.8518518518519" customWidth="1"/>
    <col min="2561" max="2561" width="16" customWidth="1"/>
    <col min="2562" max="2562" width="13.5740740740741" customWidth="1"/>
    <col min="2563" max="2563" width="13.712962962963" customWidth="1"/>
    <col min="2564" max="2564" width="13.5740740740741" customWidth="1"/>
    <col min="2565" max="2565" width="12.5740740740741" customWidth="1"/>
    <col min="2566" max="2567" width="20.287037037037" customWidth="1"/>
    <col min="2814" max="2814" width="4.13888888888889" customWidth="1"/>
    <col min="2815" max="2815" width="30.8518518518519" customWidth="1"/>
    <col min="2816" max="2816" width="27.8518518518519" customWidth="1"/>
    <col min="2817" max="2817" width="16" customWidth="1"/>
    <col min="2818" max="2818" width="13.5740740740741" customWidth="1"/>
    <col min="2819" max="2819" width="13.712962962963" customWidth="1"/>
    <col min="2820" max="2820" width="13.5740740740741" customWidth="1"/>
    <col min="2821" max="2821" width="12.5740740740741" customWidth="1"/>
    <col min="2822" max="2823" width="20.287037037037" customWidth="1"/>
    <col min="3070" max="3070" width="4.13888888888889" customWidth="1"/>
    <col min="3071" max="3071" width="30.8518518518519" customWidth="1"/>
    <col min="3072" max="3072" width="27.8518518518519" customWidth="1"/>
    <col min="3073" max="3073" width="16" customWidth="1"/>
    <col min="3074" max="3074" width="13.5740740740741" customWidth="1"/>
    <col min="3075" max="3075" width="13.712962962963" customWidth="1"/>
    <col min="3076" max="3076" width="13.5740740740741" customWidth="1"/>
    <col min="3077" max="3077" width="12.5740740740741" customWidth="1"/>
    <col min="3078" max="3079" width="20.287037037037" customWidth="1"/>
    <col min="3326" max="3326" width="4.13888888888889" customWidth="1"/>
    <col min="3327" max="3327" width="30.8518518518519" customWidth="1"/>
    <col min="3328" max="3328" width="27.8518518518519" customWidth="1"/>
    <col min="3329" max="3329" width="16" customWidth="1"/>
    <col min="3330" max="3330" width="13.5740740740741" customWidth="1"/>
    <col min="3331" max="3331" width="13.712962962963" customWidth="1"/>
    <col min="3332" max="3332" width="13.5740740740741" customWidth="1"/>
    <col min="3333" max="3333" width="12.5740740740741" customWidth="1"/>
    <col min="3334" max="3335" width="20.287037037037" customWidth="1"/>
    <col min="3582" max="3582" width="4.13888888888889" customWidth="1"/>
    <col min="3583" max="3583" width="30.8518518518519" customWidth="1"/>
    <col min="3584" max="3584" width="27.8518518518519" customWidth="1"/>
    <col min="3585" max="3585" width="16" customWidth="1"/>
    <col min="3586" max="3586" width="13.5740740740741" customWidth="1"/>
    <col min="3587" max="3587" width="13.712962962963" customWidth="1"/>
    <col min="3588" max="3588" width="13.5740740740741" customWidth="1"/>
    <col min="3589" max="3589" width="12.5740740740741" customWidth="1"/>
    <col min="3590" max="3591" width="20.287037037037" customWidth="1"/>
    <col min="3838" max="3838" width="4.13888888888889" customWidth="1"/>
    <col min="3839" max="3839" width="30.8518518518519" customWidth="1"/>
    <col min="3840" max="3840" width="27.8518518518519" customWidth="1"/>
    <col min="3841" max="3841" width="16" customWidth="1"/>
    <col min="3842" max="3842" width="13.5740740740741" customWidth="1"/>
    <col min="3843" max="3843" width="13.712962962963" customWidth="1"/>
    <col min="3844" max="3844" width="13.5740740740741" customWidth="1"/>
    <col min="3845" max="3845" width="12.5740740740741" customWidth="1"/>
    <col min="3846" max="3847" width="20.287037037037" customWidth="1"/>
    <col min="4094" max="4094" width="4.13888888888889" customWidth="1"/>
    <col min="4095" max="4095" width="30.8518518518519" customWidth="1"/>
    <col min="4096" max="4096" width="27.8518518518519" customWidth="1"/>
    <col min="4097" max="4097" width="16" customWidth="1"/>
    <col min="4098" max="4098" width="13.5740740740741" customWidth="1"/>
    <col min="4099" max="4099" width="13.712962962963" customWidth="1"/>
    <col min="4100" max="4100" width="13.5740740740741" customWidth="1"/>
    <col min="4101" max="4101" width="12.5740740740741" customWidth="1"/>
    <col min="4102" max="4103" width="20.287037037037" customWidth="1"/>
    <col min="4350" max="4350" width="4.13888888888889" customWidth="1"/>
    <col min="4351" max="4351" width="30.8518518518519" customWidth="1"/>
    <col min="4352" max="4352" width="27.8518518518519" customWidth="1"/>
    <col min="4353" max="4353" width="16" customWidth="1"/>
    <col min="4354" max="4354" width="13.5740740740741" customWidth="1"/>
    <col min="4355" max="4355" width="13.712962962963" customWidth="1"/>
    <col min="4356" max="4356" width="13.5740740740741" customWidth="1"/>
    <col min="4357" max="4357" width="12.5740740740741" customWidth="1"/>
    <col min="4358" max="4359" width="20.287037037037" customWidth="1"/>
    <col min="4606" max="4606" width="4.13888888888889" customWidth="1"/>
    <col min="4607" max="4607" width="30.8518518518519" customWidth="1"/>
    <col min="4608" max="4608" width="27.8518518518519" customWidth="1"/>
    <col min="4609" max="4609" width="16" customWidth="1"/>
    <col min="4610" max="4610" width="13.5740740740741" customWidth="1"/>
    <col min="4611" max="4611" width="13.712962962963" customWidth="1"/>
    <col min="4612" max="4612" width="13.5740740740741" customWidth="1"/>
    <col min="4613" max="4613" width="12.5740740740741" customWidth="1"/>
    <col min="4614" max="4615" width="20.287037037037" customWidth="1"/>
    <col min="4862" max="4862" width="4.13888888888889" customWidth="1"/>
    <col min="4863" max="4863" width="30.8518518518519" customWidth="1"/>
    <col min="4864" max="4864" width="27.8518518518519" customWidth="1"/>
    <col min="4865" max="4865" width="16" customWidth="1"/>
    <col min="4866" max="4866" width="13.5740740740741" customWidth="1"/>
    <col min="4867" max="4867" width="13.712962962963" customWidth="1"/>
    <col min="4868" max="4868" width="13.5740740740741" customWidth="1"/>
    <col min="4869" max="4869" width="12.5740740740741" customWidth="1"/>
    <col min="4870" max="4871" width="20.287037037037" customWidth="1"/>
    <col min="5118" max="5118" width="4.13888888888889" customWidth="1"/>
    <col min="5119" max="5119" width="30.8518518518519" customWidth="1"/>
    <col min="5120" max="5120" width="27.8518518518519" customWidth="1"/>
    <col min="5121" max="5121" width="16" customWidth="1"/>
    <col min="5122" max="5122" width="13.5740740740741" customWidth="1"/>
    <col min="5123" max="5123" width="13.712962962963" customWidth="1"/>
    <col min="5124" max="5124" width="13.5740740740741" customWidth="1"/>
    <col min="5125" max="5125" width="12.5740740740741" customWidth="1"/>
    <col min="5126" max="5127" width="20.287037037037" customWidth="1"/>
    <col min="5374" max="5374" width="4.13888888888889" customWidth="1"/>
    <col min="5375" max="5375" width="30.8518518518519" customWidth="1"/>
    <col min="5376" max="5376" width="27.8518518518519" customWidth="1"/>
    <col min="5377" max="5377" width="16" customWidth="1"/>
    <col min="5378" max="5378" width="13.5740740740741" customWidth="1"/>
    <col min="5379" max="5379" width="13.712962962963" customWidth="1"/>
    <col min="5380" max="5380" width="13.5740740740741" customWidth="1"/>
    <col min="5381" max="5381" width="12.5740740740741" customWidth="1"/>
    <col min="5382" max="5383" width="20.287037037037" customWidth="1"/>
    <col min="5630" max="5630" width="4.13888888888889" customWidth="1"/>
    <col min="5631" max="5631" width="30.8518518518519" customWidth="1"/>
    <col min="5632" max="5632" width="27.8518518518519" customWidth="1"/>
    <col min="5633" max="5633" width="16" customWidth="1"/>
    <col min="5634" max="5634" width="13.5740740740741" customWidth="1"/>
    <col min="5635" max="5635" width="13.712962962963" customWidth="1"/>
    <col min="5636" max="5636" width="13.5740740740741" customWidth="1"/>
    <col min="5637" max="5637" width="12.5740740740741" customWidth="1"/>
    <col min="5638" max="5639" width="20.287037037037" customWidth="1"/>
    <col min="5886" max="5886" width="4.13888888888889" customWidth="1"/>
    <col min="5887" max="5887" width="30.8518518518519" customWidth="1"/>
    <col min="5888" max="5888" width="27.8518518518519" customWidth="1"/>
    <col min="5889" max="5889" width="16" customWidth="1"/>
    <col min="5890" max="5890" width="13.5740740740741" customWidth="1"/>
    <col min="5891" max="5891" width="13.712962962963" customWidth="1"/>
    <col min="5892" max="5892" width="13.5740740740741" customWidth="1"/>
    <col min="5893" max="5893" width="12.5740740740741" customWidth="1"/>
    <col min="5894" max="5895" width="20.287037037037" customWidth="1"/>
    <col min="6142" max="6142" width="4.13888888888889" customWidth="1"/>
    <col min="6143" max="6143" width="30.8518518518519" customWidth="1"/>
    <col min="6144" max="6144" width="27.8518518518519" customWidth="1"/>
    <col min="6145" max="6145" width="16" customWidth="1"/>
    <col min="6146" max="6146" width="13.5740740740741" customWidth="1"/>
    <col min="6147" max="6147" width="13.712962962963" customWidth="1"/>
    <col min="6148" max="6148" width="13.5740740740741" customWidth="1"/>
    <col min="6149" max="6149" width="12.5740740740741" customWidth="1"/>
    <col min="6150" max="6151" width="20.287037037037" customWidth="1"/>
    <col min="6398" max="6398" width="4.13888888888889" customWidth="1"/>
    <col min="6399" max="6399" width="30.8518518518519" customWidth="1"/>
    <col min="6400" max="6400" width="27.8518518518519" customWidth="1"/>
    <col min="6401" max="6401" width="16" customWidth="1"/>
    <col min="6402" max="6402" width="13.5740740740741" customWidth="1"/>
    <col min="6403" max="6403" width="13.712962962963" customWidth="1"/>
    <col min="6404" max="6404" width="13.5740740740741" customWidth="1"/>
    <col min="6405" max="6405" width="12.5740740740741" customWidth="1"/>
    <col min="6406" max="6407" width="20.287037037037" customWidth="1"/>
    <col min="6654" max="6654" width="4.13888888888889" customWidth="1"/>
    <col min="6655" max="6655" width="30.8518518518519" customWidth="1"/>
    <col min="6656" max="6656" width="27.8518518518519" customWidth="1"/>
    <col min="6657" max="6657" width="16" customWidth="1"/>
    <col min="6658" max="6658" width="13.5740740740741" customWidth="1"/>
    <col min="6659" max="6659" width="13.712962962963" customWidth="1"/>
    <col min="6660" max="6660" width="13.5740740740741" customWidth="1"/>
    <col min="6661" max="6661" width="12.5740740740741" customWidth="1"/>
    <col min="6662" max="6663" width="20.287037037037" customWidth="1"/>
    <col min="6910" max="6910" width="4.13888888888889" customWidth="1"/>
    <col min="6911" max="6911" width="30.8518518518519" customWidth="1"/>
    <col min="6912" max="6912" width="27.8518518518519" customWidth="1"/>
    <col min="6913" max="6913" width="16" customWidth="1"/>
    <col min="6914" max="6914" width="13.5740740740741" customWidth="1"/>
    <col min="6915" max="6915" width="13.712962962963" customWidth="1"/>
    <col min="6916" max="6916" width="13.5740740740741" customWidth="1"/>
    <col min="6917" max="6917" width="12.5740740740741" customWidth="1"/>
    <col min="6918" max="6919" width="20.287037037037" customWidth="1"/>
    <col min="7166" max="7166" width="4.13888888888889" customWidth="1"/>
    <col min="7167" max="7167" width="30.8518518518519" customWidth="1"/>
    <col min="7168" max="7168" width="27.8518518518519" customWidth="1"/>
    <col min="7169" max="7169" width="16" customWidth="1"/>
    <col min="7170" max="7170" width="13.5740740740741" customWidth="1"/>
    <col min="7171" max="7171" width="13.712962962963" customWidth="1"/>
    <col min="7172" max="7172" width="13.5740740740741" customWidth="1"/>
    <col min="7173" max="7173" width="12.5740740740741" customWidth="1"/>
    <col min="7174" max="7175" width="20.287037037037" customWidth="1"/>
    <col min="7422" max="7422" width="4.13888888888889" customWidth="1"/>
    <col min="7423" max="7423" width="30.8518518518519" customWidth="1"/>
    <col min="7424" max="7424" width="27.8518518518519" customWidth="1"/>
    <col min="7425" max="7425" width="16" customWidth="1"/>
    <col min="7426" max="7426" width="13.5740740740741" customWidth="1"/>
    <col min="7427" max="7427" width="13.712962962963" customWidth="1"/>
    <col min="7428" max="7428" width="13.5740740740741" customWidth="1"/>
    <col min="7429" max="7429" width="12.5740740740741" customWidth="1"/>
    <col min="7430" max="7431" width="20.287037037037" customWidth="1"/>
    <col min="7678" max="7678" width="4.13888888888889" customWidth="1"/>
    <col min="7679" max="7679" width="30.8518518518519" customWidth="1"/>
    <col min="7680" max="7680" width="27.8518518518519" customWidth="1"/>
    <col min="7681" max="7681" width="16" customWidth="1"/>
    <col min="7682" max="7682" width="13.5740740740741" customWidth="1"/>
    <col min="7683" max="7683" width="13.712962962963" customWidth="1"/>
    <col min="7684" max="7684" width="13.5740740740741" customWidth="1"/>
    <col min="7685" max="7685" width="12.5740740740741" customWidth="1"/>
    <col min="7686" max="7687" width="20.287037037037" customWidth="1"/>
    <col min="7934" max="7934" width="4.13888888888889" customWidth="1"/>
    <col min="7935" max="7935" width="30.8518518518519" customWidth="1"/>
    <col min="7936" max="7936" width="27.8518518518519" customWidth="1"/>
    <col min="7937" max="7937" width="16" customWidth="1"/>
    <col min="7938" max="7938" width="13.5740740740741" customWidth="1"/>
    <col min="7939" max="7939" width="13.712962962963" customWidth="1"/>
    <col min="7940" max="7940" width="13.5740740740741" customWidth="1"/>
    <col min="7941" max="7941" width="12.5740740740741" customWidth="1"/>
    <col min="7942" max="7943" width="20.287037037037" customWidth="1"/>
    <col min="8190" max="8190" width="4.13888888888889" customWidth="1"/>
    <col min="8191" max="8191" width="30.8518518518519" customWidth="1"/>
    <col min="8192" max="8192" width="27.8518518518519" customWidth="1"/>
    <col min="8193" max="8193" width="16" customWidth="1"/>
    <col min="8194" max="8194" width="13.5740740740741" customWidth="1"/>
    <col min="8195" max="8195" width="13.712962962963" customWidth="1"/>
    <col min="8196" max="8196" width="13.5740740740741" customWidth="1"/>
    <col min="8197" max="8197" width="12.5740740740741" customWidth="1"/>
    <col min="8198" max="8199" width="20.287037037037" customWidth="1"/>
    <col min="8446" max="8446" width="4.13888888888889" customWidth="1"/>
    <col min="8447" max="8447" width="30.8518518518519" customWidth="1"/>
    <col min="8448" max="8448" width="27.8518518518519" customWidth="1"/>
    <col min="8449" max="8449" width="16" customWidth="1"/>
    <col min="8450" max="8450" width="13.5740740740741" customWidth="1"/>
    <col min="8451" max="8451" width="13.712962962963" customWidth="1"/>
    <col min="8452" max="8452" width="13.5740740740741" customWidth="1"/>
    <col min="8453" max="8453" width="12.5740740740741" customWidth="1"/>
    <col min="8454" max="8455" width="20.287037037037" customWidth="1"/>
    <col min="8702" max="8702" width="4.13888888888889" customWidth="1"/>
    <col min="8703" max="8703" width="30.8518518518519" customWidth="1"/>
    <col min="8704" max="8704" width="27.8518518518519" customWidth="1"/>
    <col min="8705" max="8705" width="16" customWidth="1"/>
    <col min="8706" max="8706" width="13.5740740740741" customWidth="1"/>
    <col min="8707" max="8707" width="13.712962962963" customWidth="1"/>
    <col min="8708" max="8708" width="13.5740740740741" customWidth="1"/>
    <col min="8709" max="8709" width="12.5740740740741" customWidth="1"/>
    <col min="8710" max="8711" width="20.287037037037" customWidth="1"/>
    <col min="8958" max="8958" width="4.13888888888889" customWidth="1"/>
    <col min="8959" max="8959" width="30.8518518518519" customWidth="1"/>
    <col min="8960" max="8960" width="27.8518518518519" customWidth="1"/>
    <col min="8961" max="8961" width="16" customWidth="1"/>
    <col min="8962" max="8962" width="13.5740740740741" customWidth="1"/>
    <col min="8963" max="8963" width="13.712962962963" customWidth="1"/>
    <col min="8964" max="8964" width="13.5740740740741" customWidth="1"/>
    <col min="8965" max="8965" width="12.5740740740741" customWidth="1"/>
    <col min="8966" max="8967" width="20.287037037037" customWidth="1"/>
    <col min="9214" max="9214" width="4.13888888888889" customWidth="1"/>
    <col min="9215" max="9215" width="30.8518518518519" customWidth="1"/>
    <col min="9216" max="9216" width="27.8518518518519" customWidth="1"/>
    <col min="9217" max="9217" width="16" customWidth="1"/>
    <col min="9218" max="9218" width="13.5740740740741" customWidth="1"/>
    <col min="9219" max="9219" width="13.712962962963" customWidth="1"/>
    <col min="9220" max="9220" width="13.5740740740741" customWidth="1"/>
    <col min="9221" max="9221" width="12.5740740740741" customWidth="1"/>
    <col min="9222" max="9223" width="20.287037037037" customWidth="1"/>
    <col min="9470" max="9470" width="4.13888888888889" customWidth="1"/>
    <col min="9471" max="9471" width="30.8518518518519" customWidth="1"/>
    <col min="9472" max="9472" width="27.8518518518519" customWidth="1"/>
    <col min="9473" max="9473" width="16" customWidth="1"/>
    <col min="9474" max="9474" width="13.5740740740741" customWidth="1"/>
    <col min="9475" max="9475" width="13.712962962963" customWidth="1"/>
    <col min="9476" max="9476" width="13.5740740740741" customWidth="1"/>
    <col min="9477" max="9477" width="12.5740740740741" customWidth="1"/>
    <col min="9478" max="9479" width="20.287037037037" customWidth="1"/>
    <col min="9726" max="9726" width="4.13888888888889" customWidth="1"/>
    <col min="9727" max="9727" width="30.8518518518519" customWidth="1"/>
    <col min="9728" max="9728" width="27.8518518518519" customWidth="1"/>
    <col min="9729" max="9729" width="16" customWidth="1"/>
    <col min="9730" max="9730" width="13.5740740740741" customWidth="1"/>
    <col min="9731" max="9731" width="13.712962962963" customWidth="1"/>
    <col min="9732" max="9732" width="13.5740740740741" customWidth="1"/>
    <col min="9733" max="9733" width="12.5740740740741" customWidth="1"/>
    <col min="9734" max="9735" width="20.287037037037" customWidth="1"/>
    <col min="9982" max="9982" width="4.13888888888889" customWidth="1"/>
    <col min="9983" max="9983" width="30.8518518518519" customWidth="1"/>
    <col min="9984" max="9984" width="27.8518518518519" customWidth="1"/>
    <col min="9985" max="9985" width="16" customWidth="1"/>
    <col min="9986" max="9986" width="13.5740740740741" customWidth="1"/>
    <col min="9987" max="9987" width="13.712962962963" customWidth="1"/>
    <col min="9988" max="9988" width="13.5740740740741" customWidth="1"/>
    <col min="9989" max="9989" width="12.5740740740741" customWidth="1"/>
    <col min="9990" max="9991" width="20.287037037037" customWidth="1"/>
    <col min="10238" max="10238" width="4.13888888888889" customWidth="1"/>
    <col min="10239" max="10239" width="30.8518518518519" customWidth="1"/>
    <col min="10240" max="10240" width="27.8518518518519" customWidth="1"/>
    <col min="10241" max="10241" width="16" customWidth="1"/>
    <col min="10242" max="10242" width="13.5740740740741" customWidth="1"/>
    <col min="10243" max="10243" width="13.712962962963" customWidth="1"/>
    <col min="10244" max="10244" width="13.5740740740741" customWidth="1"/>
    <col min="10245" max="10245" width="12.5740740740741" customWidth="1"/>
    <col min="10246" max="10247" width="20.287037037037" customWidth="1"/>
    <col min="10494" max="10494" width="4.13888888888889" customWidth="1"/>
    <col min="10495" max="10495" width="30.8518518518519" customWidth="1"/>
    <col min="10496" max="10496" width="27.8518518518519" customWidth="1"/>
    <col min="10497" max="10497" width="16" customWidth="1"/>
    <col min="10498" max="10498" width="13.5740740740741" customWidth="1"/>
    <col min="10499" max="10499" width="13.712962962963" customWidth="1"/>
    <col min="10500" max="10500" width="13.5740740740741" customWidth="1"/>
    <col min="10501" max="10501" width="12.5740740740741" customWidth="1"/>
    <col min="10502" max="10503" width="20.287037037037" customWidth="1"/>
    <col min="10750" max="10750" width="4.13888888888889" customWidth="1"/>
    <col min="10751" max="10751" width="30.8518518518519" customWidth="1"/>
    <col min="10752" max="10752" width="27.8518518518519" customWidth="1"/>
    <col min="10753" max="10753" width="16" customWidth="1"/>
    <col min="10754" max="10754" width="13.5740740740741" customWidth="1"/>
    <col min="10755" max="10755" width="13.712962962963" customWidth="1"/>
    <col min="10756" max="10756" width="13.5740740740741" customWidth="1"/>
    <col min="10757" max="10757" width="12.5740740740741" customWidth="1"/>
    <col min="10758" max="10759" width="20.287037037037" customWidth="1"/>
    <col min="11006" max="11006" width="4.13888888888889" customWidth="1"/>
    <col min="11007" max="11007" width="30.8518518518519" customWidth="1"/>
    <col min="11008" max="11008" width="27.8518518518519" customWidth="1"/>
    <col min="11009" max="11009" width="16" customWidth="1"/>
    <col min="11010" max="11010" width="13.5740740740741" customWidth="1"/>
    <col min="11011" max="11011" width="13.712962962963" customWidth="1"/>
    <col min="11012" max="11012" width="13.5740740740741" customWidth="1"/>
    <col min="11013" max="11013" width="12.5740740740741" customWidth="1"/>
    <col min="11014" max="11015" width="20.287037037037" customWidth="1"/>
    <col min="11262" max="11262" width="4.13888888888889" customWidth="1"/>
    <col min="11263" max="11263" width="30.8518518518519" customWidth="1"/>
    <col min="11264" max="11264" width="27.8518518518519" customWidth="1"/>
    <col min="11265" max="11265" width="16" customWidth="1"/>
    <col min="11266" max="11266" width="13.5740740740741" customWidth="1"/>
    <col min="11267" max="11267" width="13.712962962963" customWidth="1"/>
    <col min="11268" max="11268" width="13.5740740740741" customWidth="1"/>
    <col min="11269" max="11269" width="12.5740740740741" customWidth="1"/>
    <col min="11270" max="11271" width="20.287037037037" customWidth="1"/>
    <col min="11518" max="11518" width="4.13888888888889" customWidth="1"/>
    <col min="11519" max="11519" width="30.8518518518519" customWidth="1"/>
    <col min="11520" max="11520" width="27.8518518518519" customWidth="1"/>
    <col min="11521" max="11521" width="16" customWidth="1"/>
    <col min="11522" max="11522" width="13.5740740740741" customWidth="1"/>
    <col min="11523" max="11523" width="13.712962962963" customWidth="1"/>
    <col min="11524" max="11524" width="13.5740740740741" customWidth="1"/>
    <col min="11525" max="11525" width="12.5740740740741" customWidth="1"/>
    <col min="11526" max="11527" width="20.287037037037" customWidth="1"/>
    <col min="11774" max="11774" width="4.13888888888889" customWidth="1"/>
    <col min="11775" max="11775" width="30.8518518518519" customWidth="1"/>
    <col min="11776" max="11776" width="27.8518518518519" customWidth="1"/>
    <col min="11777" max="11777" width="16" customWidth="1"/>
    <col min="11778" max="11778" width="13.5740740740741" customWidth="1"/>
    <col min="11779" max="11779" width="13.712962962963" customWidth="1"/>
    <col min="11780" max="11780" width="13.5740740740741" customWidth="1"/>
    <col min="11781" max="11781" width="12.5740740740741" customWidth="1"/>
    <col min="11782" max="11783" width="20.287037037037" customWidth="1"/>
    <col min="12030" max="12030" width="4.13888888888889" customWidth="1"/>
    <col min="12031" max="12031" width="30.8518518518519" customWidth="1"/>
    <col min="12032" max="12032" width="27.8518518518519" customWidth="1"/>
    <col min="12033" max="12033" width="16" customWidth="1"/>
    <col min="12034" max="12034" width="13.5740740740741" customWidth="1"/>
    <col min="12035" max="12035" width="13.712962962963" customWidth="1"/>
    <col min="12036" max="12036" width="13.5740740740741" customWidth="1"/>
    <col min="12037" max="12037" width="12.5740740740741" customWidth="1"/>
    <col min="12038" max="12039" width="20.287037037037" customWidth="1"/>
    <col min="12286" max="12286" width="4.13888888888889" customWidth="1"/>
    <col min="12287" max="12287" width="30.8518518518519" customWidth="1"/>
    <col min="12288" max="12288" width="27.8518518518519" customWidth="1"/>
    <col min="12289" max="12289" width="16" customWidth="1"/>
    <col min="12290" max="12290" width="13.5740740740741" customWidth="1"/>
    <col min="12291" max="12291" width="13.712962962963" customWidth="1"/>
    <col min="12292" max="12292" width="13.5740740740741" customWidth="1"/>
    <col min="12293" max="12293" width="12.5740740740741" customWidth="1"/>
    <col min="12294" max="12295" width="20.287037037037" customWidth="1"/>
    <col min="12542" max="12542" width="4.13888888888889" customWidth="1"/>
    <col min="12543" max="12543" width="30.8518518518519" customWidth="1"/>
    <col min="12544" max="12544" width="27.8518518518519" customWidth="1"/>
    <col min="12545" max="12545" width="16" customWidth="1"/>
    <col min="12546" max="12546" width="13.5740740740741" customWidth="1"/>
    <col min="12547" max="12547" width="13.712962962963" customWidth="1"/>
    <col min="12548" max="12548" width="13.5740740740741" customWidth="1"/>
    <col min="12549" max="12549" width="12.5740740740741" customWidth="1"/>
    <col min="12550" max="12551" width="20.287037037037" customWidth="1"/>
    <col min="12798" max="12798" width="4.13888888888889" customWidth="1"/>
    <col min="12799" max="12799" width="30.8518518518519" customWidth="1"/>
    <col min="12800" max="12800" width="27.8518518518519" customWidth="1"/>
    <col min="12801" max="12801" width="16" customWidth="1"/>
    <col min="12802" max="12802" width="13.5740740740741" customWidth="1"/>
    <col min="12803" max="12803" width="13.712962962963" customWidth="1"/>
    <col min="12804" max="12804" width="13.5740740740741" customWidth="1"/>
    <col min="12805" max="12805" width="12.5740740740741" customWidth="1"/>
    <col min="12806" max="12807" width="20.287037037037" customWidth="1"/>
    <col min="13054" max="13054" width="4.13888888888889" customWidth="1"/>
    <col min="13055" max="13055" width="30.8518518518519" customWidth="1"/>
    <col min="13056" max="13056" width="27.8518518518519" customWidth="1"/>
    <col min="13057" max="13057" width="16" customWidth="1"/>
    <col min="13058" max="13058" width="13.5740740740741" customWidth="1"/>
    <col min="13059" max="13059" width="13.712962962963" customWidth="1"/>
    <col min="13060" max="13060" width="13.5740740740741" customWidth="1"/>
    <col min="13061" max="13061" width="12.5740740740741" customWidth="1"/>
    <col min="13062" max="13063" width="20.287037037037" customWidth="1"/>
    <col min="13310" max="13310" width="4.13888888888889" customWidth="1"/>
    <col min="13311" max="13311" width="30.8518518518519" customWidth="1"/>
    <col min="13312" max="13312" width="27.8518518518519" customWidth="1"/>
    <col min="13313" max="13313" width="16" customWidth="1"/>
    <col min="13314" max="13314" width="13.5740740740741" customWidth="1"/>
    <col min="13315" max="13315" width="13.712962962963" customWidth="1"/>
    <col min="13316" max="13316" width="13.5740740740741" customWidth="1"/>
    <col min="13317" max="13317" width="12.5740740740741" customWidth="1"/>
    <col min="13318" max="13319" width="20.287037037037" customWidth="1"/>
    <col min="13566" max="13566" width="4.13888888888889" customWidth="1"/>
    <col min="13567" max="13567" width="30.8518518518519" customWidth="1"/>
    <col min="13568" max="13568" width="27.8518518518519" customWidth="1"/>
    <col min="13569" max="13569" width="16" customWidth="1"/>
    <col min="13570" max="13570" width="13.5740740740741" customWidth="1"/>
    <col min="13571" max="13571" width="13.712962962963" customWidth="1"/>
    <col min="13572" max="13572" width="13.5740740740741" customWidth="1"/>
    <col min="13573" max="13573" width="12.5740740740741" customWidth="1"/>
    <col min="13574" max="13575" width="20.287037037037" customWidth="1"/>
    <col min="13822" max="13822" width="4.13888888888889" customWidth="1"/>
    <col min="13823" max="13823" width="30.8518518518519" customWidth="1"/>
    <col min="13824" max="13824" width="27.8518518518519" customWidth="1"/>
    <col min="13825" max="13825" width="16" customWidth="1"/>
    <col min="13826" max="13826" width="13.5740740740741" customWidth="1"/>
    <col min="13827" max="13827" width="13.712962962963" customWidth="1"/>
    <col min="13828" max="13828" width="13.5740740740741" customWidth="1"/>
    <col min="13829" max="13829" width="12.5740740740741" customWidth="1"/>
    <col min="13830" max="13831" width="20.287037037037" customWidth="1"/>
    <col min="14078" max="14078" width="4.13888888888889" customWidth="1"/>
    <col min="14079" max="14079" width="30.8518518518519" customWidth="1"/>
    <col min="14080" max="14080" width="27.8518518518519" customWidth="1"/>
    <col min="14081" max="14081" width="16" customWidth="1"/>
    <col min="14082" max="14082" width="13.5740740740741" customWidth="1"/>
    <col min="14083" max="14083" width="13.712962962963" customWidth="1"/>
    <col min="14084" max="14084" width="13.5740740740741" customWidth="1"/>
    <col min="14085" max="14085" width="12.5740740740741" customWidth="1"/>
    <col min="14086" max="14087" width="20.287037037037" customWidth="1"/>
    <col min="14334" max="14334" width="4.13888888888889" customWidth="1"/>
    <col min="14335" max="14335" width="30.8518518518519" customWidth="1"/>
    <col min="14336" max="14336" width="27.8518518518519" customWidth="1"/>
    <col min="14337" max="14337" width="16" customWidth="1"/>
    <col min="14338" max="14338" width="13.5740740740741" customWidth="1"/>
    <col min="14339" max="14339" width="13.712962962963" customWidth="1"/>
    <col min="14340" max="14340" width="13.5740740740741" customWidth="1"/>
    <col min="14341" max="14341" width="12.5740740740741" customWidth="1"/>
    <col min="14342" max="14343" width="20.287037037037" customWidth="1"/>
    <col min="14590" max="14590" width="4.13888888888889" customWidth="1"/>
    <col min="14591" max="14591" width="30.8518518518519" customWidth="1"/>
    <col min="14592" max="14592" width="27.8518518518519" customWidth="1"/>
    <col min="14593" max="14593" width="16" customWidth="1"/>
    <col min="14594" max="14594" width="13.5740740740741" customWidth="1"/>
    <col min="14595" max="14595" width="13.712962962963" customWidth="1"/>
    <col min="14596" max="14596" width="13.5740740740741" customWidth="1"/>
    <col min="14597" max="14597" width="12.5740740740741" customWidth="1"/>
    <col min="14598" max="14599" width="20.287037037037" customWidth="1"/>
    <col min="14846" max="14846" width="4.13888888888889" customWidth="1"/>
    <col min="14847" max="14847" width="30.8518518518519" customWidth="1"/>
    <col min="14848" max="14848" width="27.8518518518519" customWidth="1"/>
    <col min="14849" max="14849" width="16" customWidth="1"/>
    <col min="14850" max="14850" width="13.5740740740741" customWidth="1"/>
    <col min="14851" max="14851" width="13.712962962963" customWidth="1"/>
    <col min="14852" max="14852" width="13.5740740740741" customWidth="1"/>
    <col min="14853" max="14853" width="12.5740740740741" customWidth="1"/>
    <col min="14854" max="14855" width="20.287037037037" customWidth="1"/>
    <col min="15102" max="15102" width="4.13888888888889" customWidth="1"/>
    <col min="15103" max="15103" width="30.8518518518519" customWidth="1"/>
    <col min="15104" max="15104" width="27.8518518518519" customWidth="1"/>
    <col min="15105" max="15105" width="16" customWidth="1"/>
    <col min="15106" max="15106" width="13.5740740740741" customWidth="1"/>
    <col min="15107" max="15107" width="13.712962962963" customWidth="1"/>
    <col min="15108" max="15108" width="13.5740740740741" customWidth="1"/>
    <col min="15109" max="15109" width="12.5740740740741" customWidth="1"/>
    <col min="15110" max="15111" width="20.287037037037" customWidth="1"/>
    <col min="15358" max="15358" width="4.13888888888889" customWidth="1"/>
    <col min="15359" max="15359" width="30.8518518518519" customWidth="1"/>
    <col min="15360" max="15360" width="27.8518518518519" customWidth="1"/>
    <col min="15361" max="15361" width="16" customWidth="1"/>
    <col min="15362" max="15362" width="13.5740740740741" customWidth="1"/>
    <col min="15363" max="15363" width="13.712962962963" customWidth="1"/>
    <col min="15364" max="15364" width="13.5740740740741" customWidth="1"/>
    <col min="15365" max="15365" width="12.5740740740741" customWidth="1"/>
    <col min="15366" max="15367" width="20.287037037037" customWidth="1"/>
    <col min="15614" max="15614" width="4.13888888888889" customWidth="1"/>
    <col min="15615" max="15615" width="30.8518518518519" customWidth="1"/>
    <col min="15616" max="15616" width="27.8518518518519" customWidth="1"/>
    <col min="15617" max="15617" width="16" customWidth="1"/>
    <col min="15618" max="15618" width="13.5740740740741" customWidth="1"/>
    <col min="15619" max="15619" width="13.712962962963" customWidth="1"/>
    <col min="15620" max="15620" width="13.5740740740741" customWidth="1"/>
    <col min="15621" max="15621" width="12.5740740740741" customWidth="1"/>
    <col min="15622" max="15623" width="20.287037037037" customWidth="1"/>
    <col min="15870" max="15870" width="4.13888888888889" customWidth="1"/>
    <col min="15871" max="15871" width="30.8518518518519" customWidth="1"/>
    <col min="15872" max="15872" width="27.8518518518519" customWidth="1"/>
    <col min="15873" max="15873" width="16" customWidth="1"/>
    <col min="15874" max="15874" width="13.5740740740741" customWidth="1"/>
    <col min="15875" max="15875" width="13.712962962963" customWidth="1"/>
    <col min="15876" max="15876" width="13.5740740740741" customWidth="1"/>
    <col min="15877" max="15877" width="12.5740740740741" customWidth="1"/>
    <col min="15878" max="15879" width="20.287037037037" customWidth="1"/>
    <col min="16126" max="16126" width="4.13888888888889" customWidth="1"/>
    <col min="16127" max="16127" width="30.8518518518519" customWidth="1"/>
    <col min="16128" max="16128" width="27.8518518518519" customWidth="1"/>
    <col min="16129" max="16129" width="16" customWidth="1"/>
    <col min="16130" max="16130" width="13.5740740740741" customWidth="1"/>
    <col min="16131" max="16131" width="13.712962962963" customWidth="1"/>
    <col min="16132" max="16132" width="13.5740740740741" customWidth="1"/>
    <col min="16133" max="16133" width="12.5740740740741" customWidth="1"/>
    <col min="16134" max="16135" width="20.287037037037" customWidth="1"/>
  </cols>
  <sheetData>
    <row r="1" ht="10.5" customHeight="1" spans="1:5">
      <c r="A1" s="3" t="s">
        <v>107</v>
      </c>
      <c r="B1" s="3"/>
      <c r="C1" s="3"/>
      <c r="D1" s="3"/>
      <c r="E1" s="3"/>
    </row>
    <row r="2" ht="15.75" customHeight="1" spans="1:5">
      <c r="A2" s="4"/>
      <c r="B2" s="4"/>
      <c r="C2" s="4"/>
      <c r="D2" s="4"/>
      <c r="E2" s="4"/>
    </row>
    <row r="3" ht="1.5" customHeight="1" spans="1:5">
      <c r="A3" s="4"/>
      <c r="B3" s="4"/>
      <c r="C3" s="4"/>
      <c r="D3" s="4"/>
      <c r="E3" s="4"/>
    </row>
    <row r="4" ht="5.25" customHeight="1" spans="1:5">
      <c r="A4" s="4"/>
      <c r="B4" s="4"/>
      <c r="C4" s="4"/>
      <c r="D4" s="4"/>
      <c r="E4" s="4"/>
    </row>
    <row r="5" ht="18.75" customHeight="1" spans="1:5">
      <c r="A5" s="5" t="s">
        <v>138</v>
      </c>
      <c r="B5" s="6"/>
      <c r="C5" s="6"/>
      <c r="D5" s="6"/>
      <c r="E5" s="7"/>
    </row>
    <row r="6" ht="16.5" customHeight="1" spans="1:5">
      <c r="A6" s="8" t="s">
        <v>109</v>
      </c>
      <c r="B6" s="9"/>
      <c r="C6" s="9"/>
      <c r="D6" s="10"/>
      <c r="E6" s="11"/>
    </row>
    <row r="7" ht="15.6" spans="1:5">
      <c r="A7" s="12" t="s">
        <v>31</v>
      </c>
      <c r="B7" s="13"/>
      <c r="C7" s="14" t="s">
        <v>110</v>
      </c>
      <c r="D7" s="15"/>
      <c r="E7" s="16"/>
    </row>
    <row r="8" ht="15.75" customHeight="1" spans="1:5">
      <c r="A8" s="17" t="s">
        <v>111</v>
      </c>
      <c r="B8" s="18"/>
      <c r="C8" s="19" t="s">
        <v>35</v>
      </c>
      <c r="D8" s="20"/>
      <c r="E8" s="16"/>
    </row>
    <row r="9" ht="15.6" spans="1:5">
      <c r="A9" s="21" t="s">
        <v>36</v>
      </c>
      <c r="B9" s="22"/>
      <c r="C9" s="19"/>
      <c r="D9" s="23"/>
      <c r="E9" s="16"/>
    </row>
    <row r="10" ht="15.6" spans="1:5">
      <c r="A10" s="21" t="s">
        <v>112</v>
      </c>
      <c r="B10" s="22"/>
      <c r="C10" s="19" t="s">
        <v>132</v>
      </c>
      <c r="D10" s="23"/>
      <c r="E10" s="16"/>
    </row>
    <row r="11" ht="15.6" spans="1:5">
      <c r="A11" s="21" t="s">
        <v>114</v>
      </c>
      <c r="B11" s="22"/>
      <c r="C11" s="24" t="s">
        <v>115</v>
      </c>
      <c r="D11" s="25"/>
      <c r="E11" s="16"/>
    </row>
    <row r="12" ht="16.35" spans="1:5">
      <c r="A12" s="26" t="s">
        <v>139</v>
      </c>
      <c r="B12" s="27"/>
      <c r="C12" s="28" t="s">
        <v>140</v>
      </c>
      <c r="D12" s="29"/>
      <c r="E12" s="30"/>
    </row>
    <row r="13" ht="15.6" spans="1:5">
      <c r="A13" s="22"/>
      <c r="B13" s="22"/>
      <c r="C13" s="19"/>
      <c r="D13" s="19"/>
      <c r="E13" s="30"/>
    </row>
    <row r="14" ht="15.6" spans="1:5">
      <c r="A14" s="22"/>
      <c r="B14" s="22"/>
      <c r="C14" s="19"/>
      <c r="D14" s="19"/>
      <c r="E14" s="30"/>
    </row>
    <row r="15" ht="15.75" customHeight="1" spans="1:5">
      <c r="A15" s="31"/>
      <c r="B15" s="31"/>
      <c r="C15" s="31"/>
      <c r="D15" s="32"/>
      <c r="E15" s="31"/>
    </row>
    <row r="16" ht="24" customHeight="1" spans="1:5">
      <c r="A16" s="31"/>
      <c r="B16" s="31"/>
      <c r="C16" s="31"/>
      <c r="D16" s="33"/>
      <c r="E16" s="34" t="s">
        <v>135</v>
      </c>
    </row>
    <row r="17" ht="15.6" spans="1:5">
      <c r="A17" s="31"/>
      <c r="B17" s="31"/>
      <c r="C17" s="31"/>
      <c r="D17" s="35" t="s">
        <v>121</v>
      </c>
      <c r="E17" s="35" t="s">
        <v>136</v>
      </c>
    </row>
    <row r="18" ht="15.6" spans="1:5">
      <c r="A18" s="31"/>
      <c r="B18" s="31"/>
      <c r="C18" s="31"/>
      <c r="D18" s="36"/>
      <c r="E18" s="37">
        <v>363</v>
      </c>
    </row>
    <row r="19" ht="15.75" customHeight="1" spans="1:5">
      <c r="A19" s="38" t="s">
        <v>42</v>
      </c>
      <c r="B19" s="38" t="s">
        <v>43</v>
      </c>
      <c r="C19" s="39"/>
      <c r="D19" s="40"/>
      <c r="E19" s="41" t="s">
        <v>46</v>
      </c>
    </row>
    <row r="20" ht="15.75" customHeight="1" spans="1:5">
      <c r="A20" s="42">
        <v>1</v>
      </c>
      <c r="B20" s="43" t="s">
        <v>138</v>
      </c>
      <c r="C20" s="44"/>
      <c r="D20" s="36"/>
      <c r="E20" s="45"/>
    </row>
    <row r="21" ht="15.75" customHeight="1" spans="1:5">
      <c r="A21" s="46"/>
      <c r="B21" s="47" t="s">
        <v>138</v>
      </c>
      <c r="C21" s="48"/>
      <c r="D21" s="49">
        <v>1</v>
      </c>
      <c r="E21" s="50">
        <v>0.5</v>
      </c>
    </row>
    <row r="22" spans="3:5">
      <c r="C22" s="51" t="s">
        <v>120</v>
      </c>
      <c r="D22" s="52">
        <f>SUM(D21:D21)</f>
        <v>1</v>
      </c>
      <c r="E22" s="53">
        <f>SUM(E21)</f>
        <v>0.5</v>
      </c>
    </row>
    <row r="23" spans="3:5">
      <c r="C23" s="54"/>
      <c r="D23" s="55"/>
      <c r="E23" s="54"/>
    </row>
    <row r="24" spans="3:5">
      <c r="C24" s="54"/>
      <c r="D24" s="55"/>
      <c r="E24" s="54"/>
    </row>
    <row r="25" spans="3:5">
      <c r="C25" s="54"/>
      <c r="D25" s="55"/>
      <c r="E25" s="54"/>
    </row>
    <row r="26" spans="3:5">
      <c r="C26" s="54"/>
      <c r="D26" s="55"/>
      <c r="E26" s="54"/>
    </row>
    <row r="27" spans="3:5">
      <c r="C27" s="54"/>
      <c r="D27" s="55"/>
      <c r="E27" s="54"/>
    </row>
    <row r="28" spans="3:5">
      <c r="C28" s="54"/>
      <c r="D28" s="55"/>
      <c r="E28" s="54"/>
    </row>
    <row r="29" spans="3:5">
      <c r="C29" s="54"/>
      <c r="D29" s="55"/>
      <c r="E29" s="54"/>
    </row>
    <row r="30" spans="3:5">
      <c r="C30" s="54"/>
      <c r="D30" s="55"/>
      <c r="E30" s="54"/>
    </row>
    <row r="31" spans="3:5">
      <c r="C31" s="54"/>
      <c r="D31" s="55"/>
      <c r="E31" s="54"/>
    </row>
    <row r="32" spans="3:5">
      <c r="C32" s="54"/>
      <c r="D32" s="55"/>
      <c r="E32" s="54"/>
    </row>
  </sheetData>
  <mergeCells count="9">
    <mergeCell ref="A5:E5"/>
    <mergeCell ref="A6:D6"/>
    <mergeCell ref="C7:D7"/>
    <mergeCell ref="A8:B8"/>
    <mergeCell ref="C9:D9"/>
    <mergeCell ref="C12:D12"/>
    <mergeCell ref="B19:C19"/>
    <mergeCell ref="B20:C20"/>
    <mergeCell ref="A1:E4"/>
  </mergeCells>
  <pageMargins left="0.31496062992126" right="0.708661417322835" top="0.275590551181102" bottom="0.31496062992126" header="0.196850393700787" footer="0.15748031496063"/>
  <pageSetup paperSize="9" scale="9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Page de garde</vt:lpstr>
      <vt:lpstr>TRAV AU FORFAIT</vt:lpstr>
      <vt:lpstr>PG ATTACHEMENTS</vt:lpstr>
      <vt:lpstr>ATT SALLE R+2</vt:lpstr>
      <vt:lpstr>ATT BATIMENTS RDC</vt:lpstr>
      <vt:lpstr>ATT TERRAINS</vt:lpstr>
      <vt:lpstr>ATT MUR DE CLOTURE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Ingénieur Génie Civil</cp:lastModifiedBy>
  <dcterms:created xsi:type="dcterms:W3CDTF">2010-10-26T17:54:00Z</dcterms:created>
  <cp:lastPrinted>2014-06-12T15:21:00Z</cp:lastPrinted>
  <dcterms:modified xsi:type="dcterms:W3CDTF">2026-02-20T20:56:56Z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FA851EC82934490DA793D2476CB5F2EE_12</vt:lpwstr>
  </property>
  <property fmtid="{D5CDD505-2E9C-101B-9397-08002B2CF9AE}" pid="3" name="KSOProductBuildVer">
    <vt:lpwstr>1033-12.2.0.23196</vt:lpwstr>
  </property>
</Properties>
</file>